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R" sheetId="1" r:id="rId1"/>
  </sheets>
  <definedNames>
    <definedName name="_xlnm.Print_Titles" localSheetId="0">'R'!$3:$4</definedName>
    <definedName name="_xlnm.Print_Area" localSheetId="0">'R'!$A$1:$K$480</definedName>
  </definedNames>
  <calcPr fullCalcOnLoad="1"/>
</workbook>
</file>

<file path=xl/sharedStrings.xml><?xml version="1.0" encoding="utf-8"?>
<sst xmlns="http://schemas.openxmlformats.org/spreadsheetml/2006/main" count="700" uniqueCount="394">
  <si>
    <t>Rutinná a štandardná údržba :</t>
  </si>
  <si>
    <t xml:space="preserve">Materiál </t>
  </si>
  <si>
    <t>610</t>
  </si>
  <si>
    <t>620</t>
  </si>
  <si>
    <t xml:space="preserve">Služby                               </t>
  </si>
  <si>
    <t>Kapitálové výdavky</t>
  </si>
  <si>
    <t>Rozpočet</t>
  </si>
  <si>
    <t>REZERVNÝ FOND</t>
  </si>
  <si>
    <t>program</t>
  </si>
  <si>
    <t>podpr.</t>
  </si>
  <si>
    <t>2.1.</t>
  </si>
  <si>
    <t>1.1.</t>
  </si>
  <si>
    <t>1.2.</t>
  </si>
  <si>
    <t>1.3.</t>
  </si>
  <si>
    <t>6.5.</t>
  </si>
  <si>
    <t>8.4.</t>
  </si>
  <si>
    <t>FOND ROZVOJA BÝVANIA</t>
  </si>
  <si>
    <t>1.7.</t>
  </si>
  <si>
    <t>1.4.</t>
  </si>
  <si>
    <t>6.4.</t>
  </si>
  <si>
    <t>Projekt "Parkovisko Nejedlého"</t>
  </si>
  <si>
    <t>2010</t>
  </si>
  <si>
    <t>Nová kancelária v budove Pri kríži - stavebné úpravy</t>
  </si>
  <si>
    <t>Nenávratná dotácia na opravu kaplnky ružencovej P.Márie</t>
  </si>
  <si>
    <t>Nákup výpočtovej techniky nad 1700 eur</t>
  </si>
  <si>
    <t>Skutočn.</t>
  </si>
  <si>
    <t>FINANČNÉ OPERÁCIE</t>
  </si>
  <si>
    <t>Elektrická prípojka - amfiteáter</t>
  </si>
  <si>
    <t>2.2.</t>
  </si>
  <si>
    <t>635</t>
  </si>
  <si>
    <t>Zimná údržba</t>
  </si>
  <si>
    <t>641</t>
  </si>
  <si>
    <t>6.1.</t>
  </si>
  <si>
    <t>6.2.</t>
  </si>
  <si>
    <t>10.1.</t>
  </si>
  <si>
    <t>8.3.</t>
  </si>
  <si>
    <t>7.2.</t>
  </si>
  <si>
    <t>7.1.</t>
  </si>
  <si>
    <t>11.2.</t>
  </si>
  <si>
    <t>Rekonštrukcia sociálnych zariadení na Žatevnej 2, KC Fontána</t>
  </si>
  <si>
    <t>Návrh R</t>
  </si>
  <si>
    <t>ÚP zóny Hrubá lúka, Urbanistické štúdie Strmý bok</t>
  </si>
  <si>
    <t>10.3.</t>
  </si>
  <si>
    <t>ZŠ Beňovského - havarijný stav,elektroinštal., kúrenie, radiátory, sekundár.rozvody tepla</t>
  </si>
  <si>
    <t>5.1.</t>
  </si>
  <si>
    <t>3.6.</t>
  </si>
  <si>
    <t>Údržba verejnej zelene - kosenie</t>
  </si>
  <si>
    <t>CESTNÝ FOND</t>
  </si>
  <si>
    <r>
      <t xml:space="preserve">                       </t>
    </r>
    <r>
      <rPr>
        <sz val="10"/>
        <rFont val="Arial CE"/>
        <family val="0"/>
      </rPr>
      <t xml:space="preserve"> - oprava komunikácií </t>
    </r>
  </si>
  <si>
    <t xml:space="preserve">                        - zimná údržba</t>
  </si>
  <si>
    <t>Oprava ciest a chodnikov, parkoviská, spevnené plochy</t>
  </si>
  <si>
    <t>723</t>
  </si>
  <si>
    <t>Motorové vozidlo</t>
  </si>
  <si>
    <t>Softvér nad 2400 eur</t>
  </si>
  <si>
    <t>Hlasovacie zariadenie na MZ</t>
  </si>
  <si>
    <t>MŠ - opravy a údržba budov, fasády, plastové okná, havárijné stavy</t>
  </si>
  <si>
    <t>ZŠ  - opravy a údržba budov, fasády, plastové okná, havárijný stav</t>
  </si>
  <si>
    <t xml:space="preserve">Príspevok DKD na prevádzku </t>
  </si>
  <si>
    <t>3.7.</t>
  </si>
  <si>
    <t>Kolombárium</t>
  </si>
  <si>
    <t>Viacúčelové ihriská</t>
  </si>
  <si>
    <t>klasif.</t>
  </si>
  <si>
    <t>2011</t>
  </si>
  <si>
    <t>1. - 9. 11</t>
  </si>
  <si>
    <t>Mzdy správa</t>
  </si>
  <si>
    <t>Odvody do poisťovní</t>
  </si>
  <si>
    <t>SPRÁVA</t>
  </si>
  <si>
    <t xml:space="preserve"> - elektrina</t>
  </si>
  <si>
    <t xml:space="preserve"> - plyn </t>
  </si>
  <si>
    <t xml:space="preserve"> - teplo </t>
  </si>
  <si>
    <t xml:space="preserve"> - vodné,stočné </t>
  </si>
  <si>
    <t xml:space="preserve">Cestovné    </t>
  </si>
  <si>
    <t xml:space="preserve">Energie, voda, komunikácie     </t>
  </si>
  <si>
    <t xml:space="preserve"> - interiérové vybavenie, nábytok</t>
  </si>
  <si>
    <t xml:space="preserve"> - výpočtová technika do 1700 eur</t>
  </si>
  <si>
    <r>
      <t xml:space="preserve"> - stroje, </t>
    </r>
    <r>
      <rPr>
        <sz val="10"/>
        <rFont val="Arial CE"/>
        <family val="0"/>
      </rPr>
      <t>prístroje, zariadenia, technika a náradie</t>
    </r>
  </si>
  <si>
    <t xml:space="preserve"> - pracovné odevy, obuv</t>
  </si>
  <si>
    <t>Mzdy</t>
  </si>
  <si>
    <t xml:space="preserve"> - softvér, licencie  (do 2400 Eur)</t>
  </si>
  <si>
    <t xml:space="preserve"> - reprezentačné: starosta</t>
  </si>
  <si>
    <t xml:space="preserve">                          zástupca starostu</t>
  </si>
  <si>
    <t xml:space="preserve">                          prednosta</t>
  </si>
  <si>
    <t xml:space="preserve">                          MR, MZ</t>
  </si>
  <si>
    <t xml:space="preserve">                          ostatné, dary</t>
  </si>
  <si>
    <t xml:space="preserve"> - výpočtovej techniky, update, upgrade         </t>
  </si>
  <si>
    <t xml:space="preserve"> - opravy a údržba budov</t>
  </si>
  <si>
    <r>
      <t xml:space="preserve">Nájomné </t>
    </r>
    <r>
      <rPr>
        <sz val="10"/>
        <rFont val="Arial CE"/>
        <family val="0"/>
      </rPr>
      <t>za pozemky, NP, pošt.priečinok</t>
    </r>
  </si>
  <si>
    <t>Tovary a služby</t>
  </si>
  <si>
    <t>630</t>
  </si>
  <si>
    <t xml:space="preserve"> - opravy strojov a prístrojov</t>
  </si>
  <si>
    <t xml:space="preserve"> - revízie elektro a plyn.zariad, hydrantov a has.prístr</t>
  </si>
  <si>
    <t xml:space="preserve"> - odvoz odpadu</t>
  </si>
  <si>
    <t xml:space="preserve"> - reklama, propagácia, Vianoce</t>
  </si>
  <si>
    <t xml:space="preserve"> - vecné dary, odmeny, ceny, Dúbravské hody </t>
  </si>
  <si>
    <t xml:space="preserve"> - remeselníc.služby,upratov,rozmnož.práce,sťahov.</t>
  </si>
  <si>
    <t xml:space="preserve"> - stenografické práce</t>
  </si>
  <si>
    <t xml:space="preserve"> - monitoring budov</t>
  </si>
  <si>
    <t xml:space="preserve"> - úhrady za IS,elektroniz.služieb hl.mesta SR BA </t>
  </si>
  <si>
    <t xml:space="preserve"> - zdravotná starostlivosť o zam.(ProCare a.s.)</t>
  </si>
  <si>
    <t xml:space="preserve"> - geodetické práce</t>
  </si>
  <si>
    <t xml:space="preserve"> - advokátske, právne, exekučné a komerčné služby</t>
  </si>
  <si>
    <t xml:space="preserve"> - audítorské služby</t>
  </si>
  <si>
    <t xml:space="preserve"> - náhrada mzdy</t>
  </si>
  <si>
    <t xml:space="preserve"> - štúdie, expertízy,znal.posud.,cen.ponuky, odbor.porad.</t>
  </si>
  <si>
    <t xml:space="preserve"> - poplatky banke, VAKUP</t>
  </si>
  <si>
    <t xml:space="preserve"> - poplatok za splaškovú vody </t>
  </si>
  <si>
    <t xml:space="preserve"> - stravovanie zamestnancov</t>
  </si>
  <si>
    <t xml:space="preserve"> - poistenie majetku</t>
  </si>
  <si>
    <t xml:space="preserve"> - vrátené príjmy z minulých rokov</t>
  </si>
  <si>
    <t xml:space="preserve"> - odmeny poslancom trvale uvol.(starosta+zástup.star.)</t>
  </si>
  <si>
    <t xml:space="preserve"> - omeny poslancom neuvolneným + komisie</t>
  </si>
  <si>
    <t xml:space="preserve"> - manká a škody</t>
  </si>
  <si>
    <t xml:space="preserve"> - poplatky súdne,správne,notárske,miestne,kolky</t>
  </si>
  <si>
    <t xml:space="preserve"> - odmeny zamestnan.mimoprac.činn.(OON)+odmeny taj.komisií</t>
  </si>
  <si>
    <t xml:space="preserve">Bežné výdavky </t>
  </si>
  <si>
    <t>Realizácia, projekt - Klub dôchodcov Pod Záhradami</t>
  </si>
  <si>
    <t>ekon.</t>
  </si>
  <si>
    <t>funkč.</t>
  </si>
  <si>
    <t>01116</t>
  </si>
  <si>
    <t>Návrh MÚ</t>
  </si>
  <si>
    <t>01.6.0.</t>
  </si>
  <si>
    <t>Nájomné byty Pri Kríži</t>
  </si>
  <si>
    <r>
      <t xml:space="preserve">Návrh </t>
    </r>
    <r>
      <rPr>
        <b/>
        <sz val="8"/>
        <rFont val="Arial CE"/>
        <family val="0"/>
      </rPr>
      <t>r.s.</t>
    </r>
  </si>
  <si>
    <t xml:space="preserve"> - telefóny</t>
  </si>
  <si>
    <t xml:space="preserve"> - rozhlas, TV, poštovné, internet</t>
  </si>
  <si>
    <t xml:space="preserve"> - všeob.materiál,čistiace potr.,tlačivá,ocenenia-diplomy,plakety,</t>
  </si>
  <si>
    <t xml:space="preserve"> - knihy, časopisy, noviny, odborné publikácie</t>
  </si>
  <si>
    <t xml:space="preserve"> - školenie, kurzy, semináre, inzercia, verejná súťaž</t>
  </si>
  <si>
    <t>Bežné transfery</t>
  </si>
  <si>
    <t xml:space="preserve"> - členské príspevky združeniam</t>
  </si>
  <si>
    <t xml:space="preserve"> - odchodné, odstupné</t>
  </si>
  <si>
    <t xml:space="preserve"> - DNP </t>
  </si>
  <si>
    <t>0810</t>
  </si>
  <si>
    <t>0660</t>
  </si>
  <si>
    <t>0912</t>
  </si>
  <si>
    <t>0510</t>
  </si>
  <si>
    <t>0320</t>
  </si>
  <si>
    <t>Voľby</t>
  </si>
  <si>
    <t>Opravy ciest,chodníkov, parkoviská, spevnené plochy</t>
  </si>
  <si>
    <t>Transfer - pomoc obetiam povodní (Uzn.MZ č.508/2010 )</t>
  </si>
  <si>
    <t>Realizácia stavby - Klub dôchodcov - Pod Záhrad.</t>
  </si>
  <si>
    <t xml:space="preserve">Náj.byty Pri K-výstavba,stav.dozor,bank.zár.Dexia, splátky </t>
  </si>
  <si>
    <t>9.3.</t>
  </si>
  <si>
    <t>Viacúčelové ihriská- ZŠ Bilikova, Pekníkova</t>
  </si>
  <si>
    <t>Príspevok DKD na prevádzku</t>
  </si>
  <si>
    <t xml:space="preserve">                       na kultúru</t>
  </si>
  <si>
    <t xml:space="preserve">                       na opravy</t>
  </si>
  <si>
    <t>Vybudovanie komunik.kruh.križov. AaD Brižite Obyt.zóna</t>
  </si>
  <si>
    <t>0820</t>
  </si>
  <si>
    <t>0451</t>
  </si>
  <si>
    <t>9.2.</t>
  </si>
  <si>
    <t>Nenávratná dotácia športovým klubom VZN</t>
  </si>
  <si>
    <t>0830</t>
  </si>
  <si>
    <t>09111</t>
  </si>
  <si>
    <t>01.3.2.</t>
  </si>
  <si>
    <t>Sčítanie obyvateľstva</t>
  </si>
  <si>
    <t>Ostatné tovary a služby</t>
  </si>
  <si>
    <t>vecné dary, repre, súťaže, Pohár starostu</t>
  </si>
  <si>
    <t>4.4.</t>
  </si>
  <si>
    <t>služby PO a BOZP - Livonec,s.r.o</t>
  </si>
  <si>
    <t>školenie hasičov, poistenie</t>
  </si>
  <si>
    <t>Bežné výdavky</t>
  </si>
  <si>
    <t xml:space="preserve">POŽIARNA OCHRANA </t>
  </si>
  <si>
    <r>
      <t xml:space="preserve">Rutinná a štandardná údržba </t>
    </r>
    <r>
      <rPr>
        <sz val="10"/>
        <rFont val="Arial CE"/>
        <family val="0"/>
      </rPr>
      <t xml:space="preserve"> </t>
    </r>
  </si>
  <si>
    <t>03.2.0.</t>
  </si>
  <si>
    <r>
      <t>Materiál</t>
    </r>
    <r>
      <rPr>
        <sz val="8"/>
        <rFont val="Arial CE"/>
        <family val="0"/>
      </rPr>
      <t>,stroje,prístroje,zariad,náhradné diely,prac.odevy</t>
    </r>
  </si>
  <si>
    <r>
      <t>Energie</t>
    </r>
    <r>
      <rPr>
        <sz val="9"/>
        <rFont val="Arial CE"/>
        <family val="0"/>
      </rPr>
      <t xml:space="preserve"> - telefón</t>
    </r>
  </si>
  <si>
    <t>CESTNÁ DOPRAVA</t>
  </si>
  <si>
    <t>04.5.1.</t>
  </si>
  <si>
    <t>6.3.</t>
  </si>
  <si>
    <t>Nešpecifikované opravy</t>
  </si>
  <si>
    <t>Dopravné značenie</t>
  </si>
  <si>
    <t>ŽIVOTNÉ PROSTREDIE</t>
  </si>
  <si>
    <t>05.1.0.</t>
  </si>
  <si>
    <t>633</t>
  </si>
  <si>
    <t>Zariadenie DI, nákup lavičiek,smetné koše</t>
  </si>
  <si>
    <t>637</t>
  </si>
  <si>
    <t>Čistenie verejného priestranstva</t>
  </si>
  <si>
    <t>Verejná zeleň</t>
  </si>
  <si>
    <t>10.4.</t>
  </si>
  <si>
    <t>642</t>
  </si>
  <si>
    <t>10.2.</t>
  </si>
  <si>
    <t>Dotácia na vybudovanie kontajnerových stojísk</t>
  </si>
  <si>
    <r>
      <t>Letné čistenie-</t>
    </r>
    <r>
      <rPr>
        <sz val="9"/>
        <rFont val="Arial CE"/>
        <family val="0"/>
      </rPr>
      <t>chodn,cesty,parkov, smet.koše,psie ex.</t>
    </r>
  </si>
  <si>
    <t>Deratizácia,dezinfekcia</t>
  </si>
  <si>
    <t>04213</t>
  </si>
  <si>
    <t>Veterinárne asanač.služby,úhyn zvierat</t>
  </si>
  <si>
    <t>Čierne skládky</t>
  </si>
  <si>
    <t>STAVEBNÝ ÚRAD</t>
  </si>
  <si>
    <t>06.2.0.</t>
  </si>
  <si>
    <t>3.4.</t>
  </si>
  <si>
    <t>632</t>
  </si>
  <si>
    <t xml:space="preserve"> - telefónne hovory, poštovné</t>
  </si>
  <si>
    <t xml:space="preserve"> - materiál, odborná literatúra</t>
  </si>
  <si>
    <t>BYTOVÉ HOSPODÁRSTVO</t>
  </si>
  <si>
    <t>0.6.6.0</t>
  </si>
  <si>
    <t>Energie za rok 2010 - Nájomné byty</t>
  </si>
  <si>
    <t>11.1.</t>
  </si>
  <si>
    <t>Opravy a údržba obecných bytov</t>
  </si>
  <si>
    <r>
      <t xml:space="preserve">Preddavky </t>
    </r>
    <r>
      <rPr>
        <sz val="8"/>
        <rFont val="Arial CE"/>
        <family val="0"/>
      </rPr>
      <t>správcom obec.bytov, garáží, NP a škols.byty</t>
    </r>
  </si>
  <si>
    <t>Opravy a údržba nájomných bytov</t>
  </si>
  <si>
    <t>Preddavky správcovi za nájomné byty, iné služby</t>
  </si>
  <si>
    <t>KULTÚRNE SLUŽBY</t>
  </si>
  <si>
    <t>08.2.0</t>
  </si>
  <si>
    <t>Nenávratné dotácie na kultúru - VZN</t>
  </si>
  <si>
    <t>Materiál-krúžky, kultúr.akcie,letný tábor</t>
  </si>
  <si>
    <t>ŠPORT</t>
  </si>
  <si>
    <t>08.1.0.</t>
  </si>
  <si>
    <t>634</t>
  </si>
  <si>
    <t>Nenávratné dotácie na šport - VZN</t>
  </si>
  <si>
    <t>Športový materiál, dresy, diplomy</t>
  </si>
  <si>
    <t>Prepravné</t>
  </si>
  <si>
    <t>Služby - športové podujatia, ceny, turnaje, medaily</t>
  </si>
  <si>
    <t>DÚBRAVSKÝ SPRAVODAJCA</t>
  </si>
  <si>
    <t>08.3.0.</t>
  </si>
  <si>
    <t>Distribúcia, roznos</t>
  </si>
  <si>
    <t>3.5.</t>
  </si>
  <si>
    <t>9.1.</t>
  </si>
  <si>
    <t>Tlač DS</t>
  </si>
  <si>
    <t>Honoráre, autorské práva, odmeny autorom</t>
  </si>
  <si>
    <t>DÚBRAVSKÁ TELEVÍZIA</t>
  </si>
  <si>
    <r>
      <t>Bežné výdavky</t>
    </r>
    <r>
      <rPr>
        <sz val="10"/>
        <rFont val="Arial CE"/>
        <family val="0"/>
      </rPr>
      <t xml:space="preserve"> - služby, vysielanie</t>
    </r>
  </si>
  <si>
    <t>OBČIANSKE SLÁVNOSTI</t>
  </si>
  <si>
    <t>08.4.0.</t>
  </si>
  <si>
    <t>12.7.</t>
  </si>
  <si>
    <r>
      <t>Materiál</t>
    </r>
    <r>
      <rPr>
        <sz val="9"/>
        <rFont val="Arial CE"/>
        <family val="0"/>
      </rPr>
      <t>,kvety, výdavky pri obradoch,ocenenia,plakety</t>
    </r>
  </si>
  <si>
    <t xml:space="preserve">Kultúrne služby,odmeny,ceny pri obradoch </t>
  </si>
  <si>
    <t>KLUBY DOCHODCOV</t>
  </si>
  <si>
    <t>12.4.</t>
  </si>
  <si>
    <t>10.2.0.1.</t>
  </si>
  <si>
    <t>Energie - telefón, televízia, internet</t>
  </si>
  <si>
    <t>Materiál,stroje prístroje,nábytok,čistiace prostried.</t>
  </si>
  <si>
    <t>Dohody o vykonaní práce (OON)</t>
  </si>
  <si>
    <t>SOCIÁLNE SLUŽBY, VÝPOMOC</t>
  </si>
  <si>
    <t>10.7.0.1.</t>
  </si>
  <si>
    <t>12.5.</t>
  </si>
  <si>
    <t>Pohreby,lekár. posudk.činn.,akcie pre deti zo soc.slabš.rodín</t>
  </si>
  <si>
    <t>12.2.</t>
  </si>
  <si>
    <t>Poskytnutie výpomoci podľa VZN</t>
  </si>
  <si>
    <t>12.6.</t>
  </si>
  <si>
    <t>Príspevok deťom v detských domovoch</t>
  </si>
  <si>
    <t>12.1.</t>
  </si>
  <si>
    <t>Jedorázová finančná výpomoc</t>
  </si>
  <si>
    <t>Príspevok na stravovanie dôchodcov a žiakov</t>
  </si>
  <si>
    <t>10.2.0.2.</t>
  </si>
  <si>
    <t>12.3.</t>
  </si>
  <si>
    <t>OPATROVATEĽSKÁ SLUŽBA</t>
  </si>
  <si>
    <t>631</t>
  </si>
  <si>
    <t xml:space="preserve"> - cestovné</t>
  </si>
  <si>
    <t xml:space="preserve"> - materiál, nábytok, čistiace prostr.,pracov.odevy</t>
  </si>
  <si>
    <t xml:space="preserve"> - prepravné, pohonné hmoty</t>
  </si>
  <si>
    <t xml:space="preserve"> - všeobecné služby, stravovanie</t>
  </si>
  <si>
    <t>Dávky nemoc.poistenia</t>
  </si>
  <si>
    <t>DENNÝ STACIONÁR</t>
  </si>
  <si>
    <t>10.7.0.2.</t>
  </si>
  <si>
    <t>12.9.</t>
  </si>
  <si>
    <t>Telefónne hovory</t>
  </si>
  <si>
    <t>Materiál,občerstvenie,stroje,prístroje,pracov.odevy</t>
  </si>
  <si>
    <t>636</t>
  </si>
  <si>
    <t>Prenájom bytu a výdavky za služby za nájomné</t>
  </si>
  <si>
    <t>ŠKOLSKÝ ÚRAD</t>
  </si>
  <si>
    <t>09.6.0.7.</t>
  </si>
  <si>
    <t>7.6.</t>
  </si>
  <si>
    <t xml:space="preserve"> - telefónne hovory</t>
  </si>
  <si>
    <t xml:space="preserve"> - včeobecný materiál</t>
  </si>
  <si>
    <t xml:space="preserve"> - všeobecné služby</t>
  </si>
  <si>
    <t>640</t>
  </si>
  <si>
    <t>Bežné výdavky na ZŠ</t>
  </si>
  <si>
    <t>Opravy a údržba na MŠ</t>
  </si>
  <si>
    <t>Materiál na ZŠ</t>
  </si>
  <si>
    <t>Opravy a údržba</t>
  </si>
  <si>
    <t>Bežné výdavky - z nájomného</t>
  </si>
  <si>
    <t xml:space="preserve">ŠKOLSTVO </t>
  </si>
  <si>
    <t>7.4.</t>
  </si>
  <si>
    <t>7.5.</t>
  </si>
  <si>
    <t>Transfer na originálne kompetencie ŠJ pri ZŠ</t>
  </si>
  <si>
    <t>Transfer na originálne kompetencie ŠKD pri ZŠ</t>
  </si>
  <si>
    <t>7.7.</t>
  </si>
  <si>
    <t>09121</t>
  </si>
  <si>
    <t>Bežné výdavky z E S F</t>
  </si>
  <si>
    <t>09.6.0.1</t>
  </si>
  <si>
    <t>7.3.</t>
  </si>
  <si>
    <t>Odchodné,odstupné,dávky NP</t>
  </si>
  <si>
    <t>ŠKOLSKÉ JEDÁLNE pri MŠ</t>
  </si>
  <si>
    <t>Finančné operácie</t>
  </si>
  <si>
    <t>REKAPITULÁCIA VÝDAVKOV</t>
  </si>
  <si>
    <t>Normatív zo ŠR na bežné výdavky pre ZŠ</t>
  </si>
  <si>
    <t>Cestovné</t>
  </si>
  <si>
    <t>Energie</t>
  </si>
  <si>
    <t xml:space="preserve"> - plyn</t>
  </si>
  <si>
    <t xml:space="preserve"> - teplo</t>
  </si>
  <si>
    <t xml:space="preserve"> - vodné stočné</t>
  </si>
  <si>
    <t xml:space="preserve"> - telefon, internet, poštovné</t>
  </si>
  <si>
    <t>Materiál, nábytok, čistiace prostr.,pracov.odevy</t>
  </si>
  <si>
    <t xml:space="preserve"> - nábytok, interiérové vybavenie</t>
  </si>
  <si>
    <t xml:space="preserve"> - prevádzkové stroje,prístroje, zvukové prostr.</t>
  </si>
  <si>
    <t xml:space="preserve"> - všeobecný materiál, knihy, časop,pracov.odevy</t>
  </si>
  <si>
    <t xml:space="preserve"> - výpočtová technika, softvér</t>
  </si>
  <si>
    <t>Prepravné, pohonné hmoty</t>
  </si>
  <si>
    <t xml:space="preserve"> Všeobecné služby</t>
  </si>
  <si>
    <t xml:space="preserve"> - revízie elektro, voda a plyn.zariadení</t>
  </si>
  <si>
    <t xml:space="preserve"> - stravovanie</t>
  </si>
  <si>
    <t xml:space="preserve"> - všeobecné služby, školenia,kurzy, bank.poplat.</t>
  </si>
  <si>
    <t xml:space="preserve"> - tvorba SF</t>
  </si>
  <si>
    <t xml:space="preserve"> - tvorba sociálneho fondu - 1,1 % zo miezd</t>
  </si>
  <si>
    <t>Výdavky na získanie Grantu na projekt ISRMO</t>
  </si>
  <si>
    <t>Príspevok-vodovod.prípojka - spoluúčasť</t>
  </si>
  <si>
    <r>
      <t>Dopravné</t>
    </r>
    <r>
      <rPr>
        <sz val="10"/>
        <rFont val="Arial CE"/>
        <family val="0"/>
      </rPr>
      <t xml:space="preserve">, </t>
    </r>
    <r>
      <rPr>
        <sz val="8"/>
        <rFont val="Arial CE"/>
        <family val="0"/>
      </rPr>
      <t>PHM,údržba vozidel,poistenie,poplatky</t>
    </r>
  </si>
  <si>
    <t xml:space="preserve"> - opravy elektroinštal.,sign-bezpečn.,spojov.a požiar.techniky</t>
  </si>
  <si>
    <t>Požiarna zbrojnica - rekonštrukcia budovy</t>
  </si>
  <si>
    <t>6.</t>
  </si>
  <si>
    <t>10.</t>
  </si>
  <si>
    <t xml:space="preserve">5.1. </t>
  </si>
  <si>
    <t>Rekonštrukcia príz.budovy Ž 4, klimatizácia  Ž 2,4</t>
  </si>
  <si>
    <t>výmena okien Bilikova 34</t>
  </si>
  <si>
    <t>712</t>
  </si>
  <si>
    <t>Nová kotolňa - Nejedlého 8, Pekník.4, Bilikova 34</t>
  </si>
  <si>
    <t>Starostlivosť o Park Pekníkova - zmluva s FK CRA</t>
  </si>
  <si>
    <t>Údržba, ekolog.služby, orez a výsadba drevín</t>
  </si>
  <si>
    <t>Renovácia lavíc</t>
  </si>
  <si>
    <t>Údržba detsk.ihrísk a pieskovísk vrátane MŠ,ZŠ</t>
  </si>
  <si>
    <t>Revízie elektro a plyn.zariadení</t>
  </si>
  <si>
    <r>
      <t xml:space="preserve">Transfer na originálne kompetencie ŠKD </t>
    </r>
    <r>
      <rPr>
        <sz val="8"/>
        <rFont val="Arial CE"/>
        <family val="0"/>
      </rPr>
      <t>od rodičov</t>
    </r>
  </si>
  <si>
    <t>Opravy a údržba - budov, objektov,strojov,prístrojov</t>
  </si>
  <si>
    <t>REKAPITULÁCIA BEŽNÝCH VÝDAVKOV</t>
  </si>
  <si>
    <t>Mzdy a platy zamestnancom</t>
  </si>
  <si>
    <t xml:space="preserve">Odvody do poisťovní </t>
  </si>
  <si>
    <t xml:space="preserve"> - materiál</t>
  </si>
  <si>
    <t xml:space="preserve"> - dopravné</t>
  </si>
  <si>
    <t xml:space="preserve"> - služby</t>
  </si>
  <si>
    <t>Transfery bežné</t>
  </si>
  <si>
    <t xml:space="preserve"> - rutinná a štandardná údržba</t>
  </si>
  <si>
    <t xml:space="preserve"> - cestovné náhrady</t>
  </si>
  <si>
    <t xml:space="preserve"> - energie, voda a komunikácie</t>
  </si>
  <si>
    <t xml:space="preserve"> - nájomné za nájom</t>
  </si>
  <si>
    <t>Spolu</t>
  </si>
  <si>
    <t>VÝ D A V K Y  SPOLU</t>
  </si>
  <si>
    <t>MATERSKÉ ŠKOLY</t>
  </si>
  <si>
    <t>Odvody</t>
  </si>
  <si>
    <t>Kultúr.programy,vecné dary,podujatia, služby za TB</t>
  </si>
  <si>
    <t>8.2.</t>
  </si>
  <si>
    <t>Dúbravské múzeum - metodická činnosť</t>
  </si>
  <si>
    <t>MŠ-nerez.drezy do kuchýň v ŠJ, opravy a údržba z RF MŠ</t>
  </si>
  <si>
    <t>ZŠ-havárie, opravy a údržba,rekonš.,modernizácia z RF ZŠ</t>
  </si>
  <si>
    <t>Dohody o vyk.práce (OON), výdavky na kult.programy</t>
  </si>
  <si>
    <r>
      <t xml:space="preserve">Transfery </t>
    </r>
    <r>
      <rPr>
        <sz val="10"/>
        <rFont val="Arial CE"/>
        <family val="0"/>
      </rPr>
      <t>- dávky NP</t>
    </r>
  </si>
  <si>
    <t>Opravy a údržba v ZŠ</t>
  </si>
  <si>
    <r>
      <t xml:space="preserve">Rekunštrukcia DI,nákup komponentov </t>
    </r>
    <r>
      <rPr>
        <sz val="8"/>
        <rFont val="Arial CE"/>
        <family val="0"/>
      </rPr>
      <t>na DI vrát. MŠ</t>
    </r>
  </si>
  <si>
    <t>ZŠ - prevádz. stroje,prístroje, zariadenia do ŠJ</t>
  </si>
  <si>
    <t xml:space="preserve">Požiarna striekačka, kalové čerpadlo </t>
  </si>
  <si>
    <t xml:space="preserve"> - služby - právne služby, stravovanie</t>
  </si>
  <si>
    <r>
      <t xml:space="preserve">Účel.dotácia </t>
    </r>
    <r>
      <rPr>
        <sz val="8"/>
        <rFont val="Arial CE"/>
        <family val="0"/>
      </rPr>
      <t>na obstaranie investícií pre Dúbr.Televíziu</t>
    </r>
  </si>
  <si>
    <r>
      <t>Doprava</t>
    </r>
    <r>
      <rPr>
        <b/>
        <sz val="8"/>
        <rFont val="Arial CE"/>
        <family val="0"/>
      </rPr>
      <t xml:space="preserve">, </t>
    </r>
    <r>
      <rPr>
        <sz val="8"/>
        <rFont val="Arial CE"/>
        <family val="0"/>
      </rPr>
      <t>pohonné hmoty,opravy a údržba, techn.kontr.</t>
    </r>
  </si>
  <si>
    <r>
      <t>Bežné výdavky</t>
    </r>
    <r>
      <rPr>
        <sz val="10"/>
        <rFont val="Arial CE"/>
        <family val="0"/>
      </rPr>
      <t xml:space="preserve"> </t>
    </r>
  </si>
  <si>
    <t>Urban.štúdie Dúbravčice-západ a Projekt organiz.dopravy m.č.</t>
  </si>
  <si>
    <t>Program 1.</t>
  </si>
  <si>
    <t>Program 2.</t>
  </si>
  <si>
    <t>Program 5.</t>
  </si>
  <si>
    <t>Program 3.</t>
  </si>
  <si>
    <t>Program 4.</t>
  </si>
  <si>
    <t>Program 6.</t>
  </si>
  <si>
    <t>Program 7.</t>
  </si>
  <si>
    <t>Program 8.</t>
  </si>
  <si>
    <t>Program 9.</t>
  </si>
  <si>
    <t>Program 10.</t>
  </si>
  <si>
    <t>Program 11.</t>
  </si>
  <si>
    <t>Program 12.</t>
  </si>
  <si>
    <t>Administratíva</t>
  </si>
  <si>
    <t xml:space="preserve">Programový rozpočet </t>
  </si>
  <si>
    <t>Plánovanie, manažment a kontrola</t>
  </si>
  <si>
    <t>Interné služby mestskej časti</t>
  </si>
  <si>
    <t>Služby občanom</t>
  </si>
  <si>
    <t>Bezpečnosť</t>
  </si>
  <si>
    <t>Komunikácie</t>
  </si>
  <si>
    <t>Vzdelávanie</t>
  </si>
  <si>
    <t>Kultúra</t>
  </si>
  <si>
    <t>Šport</t>
  </si>
  <si>
    <t>Prostredie pre život</t>
  </si>
  <si>
    <t>Bývanie</t>
  </si>
  <si>
    <t>Sociálne služby</t>
  </si>
  <si>
    <t>8.1.</t>
  </si>
  <si>
    <t>7.</t>
  </si>
  <si>
    <t>MŠ Galbavého hracie komponenty-z cudzích zdr.</t>
  </si>
  <si>
    <t>633, 635</t>
  </si>
  <si>
    <t>637, 717</t>
  </si>
  <si>
    <t>Druh výdavku</t>
  </si>
  <si>
    <t>Poistenie budov ZŠ, ostatné služby</t>
  </si>
  <si>
    <r>
      <t xml:space="preserve">Odvody do poisťovní - </t>
    </r>
    <r>
      <rPr>
        <sz val="8"/>
        <rFont val="Arial CE"/>
        <family val="0"/>
      </rPr>
      <t>trvale uvoln.a neuvoln.poslanci</t>
    </r>
  </si>
  <si>
    <r>
      <t xml:space="preserve">Odvody do poisťovní </t>
    </r>
    <r>
      <rPr>
        <sz val="10"/>
        <rFont val="Arial CE"/>
        <family val="0"/>
      </rPr>
      <t>- správa</t>
    </r>
  </si>
  <si>
    <t>Mzdy kontrolór - poslanci MZ trvale uvolnení</t>
  </si>
  <si>
    <t>Nejedlého byty - odstránenie závad</t>
  </si>
  <si>
    <t>Športová hala Bilikova-Lysákova - projekt</t>
  </si>
  <si>
    <t>Vybudovanie športovej haly Bilikova-Lysákova</t>
  </si>
  <si>
    <t>Eur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</si>
</sst>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8"/>
      <name val="Arial CE"/>
      <family val="0"/>
    </font>
    <font>
      <b/>
      <i/>
      <sz val="11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i/>
      <sz val="9"/>
      <name val="Arial CE"/>
      <family val="2"/>
    </font>
    <font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uble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4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3" fontId="0" fillId="0" borderId="5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12" fillId="0" borderId="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2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6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5" fillId="0" borderId="2" xfId="0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2" borderId="1" xfId="20" applyFont="1" applyFill="1" applyBorder="1">
      <alignment/>
      <protection/>
    </xf>
    <xf numFmtId="3" fontId="4" fillId="2" borderId="1" xfId="20" applyNumberFormat="1" applyFont="1" applyFill="1" applyBorder="1" applyAlignment="1">
      <alignment horizontal="right"/>
      <protection/>
    </xf>
    <xf numFmtId="49" fontId="1" fillId="0" borderId="1" xfId="20" applyNumberFormat="1" applyFont="1" applyFill="1" applyBorder="1">
      <alignment/>
      <protection/>
    </xf>
    <xf numFmtId="49" fontId="1" fillId="0" borderId="1" xfId="20" applyNumberFormat="1" applyFont="1" applyFill="1" applyBorder="1" applyAlignment="1">
      <alignment horizontal="left"/>
      <protection/>
    </xf>
    <xf numFmtId="0" fontId="0" fillId="0" borderId="1" xfId="20" applyFont="1" applyFill="1" applyBorder="1">
      <alignment/>
      <protection/>
    </xf>
    <xf numFmtId="49" fontId="0" fillId="0" borderId="1" xfId="20" applyNumberFormat="1" applyFont="1" applyFill="1" applyBorder="1" applyAlignment="1">
      <alignment horizontal="right"/>
      <protection/>
    </xf>
    <xf numFmtId="0" fontId="2" fillId="0" borderId="1" xfId="20" applyFont="1" applyFill="1" applyBorder="1" applyAlignment="1">
      <alignment horizontal="center"/>
      <protection/>
    </xf>
    <xf numFmtId="0" fontId="1" fillId="0" borderId="1" xfId="20" applyFont="1" applyFill="1" applyBorder="1">
      <alignment/>
      <protection/>
    </xf>
    <xf numFmtId="3" fontId="1" fillId="0" borderId="1" xfId="20" applyNumberFormat="1" applyFont="1" applyFill="1" applyBorder="1" applyAlignment="1">
      <alignment horizontal="right"/>
      <protection/>
    </xf>
    <xf numFmtId="49" fontId="1" fillId="0" borderId="1" xfId="20" applyNumberFormat="1" applyFont="1" applyFill="1" applyBorder="1" applyAlignment="1">
      <alignment horizontal="right"/>
      <protection/>
    </xf>
    <xf numFmtId="49" fontId="0" fillId="0" borderId="1" xfId="20" applyNumberFormat="1" applyFont="1" applyBorder="1">
      <alignment/>
      <protection/>
    </xf>
    <xf numFmtId="49" fontId="0" fillId="0" borderId="1" xfId="20" applyNumberFormat="1" applyFont="1" applyBorder="1" applyAlignment="1">
      <alignment horizontal="left"/>
      <protection/>
    </xf>
    <xf numFmtId="0" fontId="0" fillId="0" borderId="1" xfId="20" applyFont="1" applyBorder="1">
      <alignment/>
      <protection/>
    </xf>
    <xf numFmtId="49" fontId="0" fillId="0" borderId="1" xfId="20" applyNumberFormat="1" applyFont="1" applyBorder="1" applyAlignment="1">
      <alignment horizontal="right"/>
      <protection/>
    </xf>
    <xf numFmtId="3" fontId="0" fillId="0" borderId="1" xfId="20" applyNumberFormat="1" applyFont="1" applyFill="1" applyBorder="1" applyAlignment="1">
      <alignment horizontal="right"/>
      <protection/>
    </xf>
    <xf numFmtId="49" fontId="1" fillId="0" borderId="1" xfId="20" applyNumberFormat="1" applyFont="1" applyBorder="1">
      <alignment/>
      <protection/>
    </xf>
    <xf numFmtId="49" fontId="1" fillId="0" borderId="1" xfId="20" applyNumberFormat="1" applyFont="1" applyBorder="1" applyAlignment="1">
      <alignment horizontal="left"/>
      <protection/>
    </xf>
    <xf numFmtId="0" fontId="1" fillId="0" borderId="1" xfId="20" applyFont="1" applyBorder="1">
      <alignment/>
      <protection/>
    </xf>
    <xf numFmtId="49" fontId="1" fillId="0" borderId="1" xfId="20" applyNumberFormat="1" applyFont="1" applyBorder="1" applyAlignment="1">
      <alignment horizontal="right"/>
      <protection/>
    </xf>
    <xf numFmtId="49" fontId="12" fillId="2" borderId="1" xfId="20" applyNumberFormat="1" applyFont="1" applyFill="1" applyBorder="1">
      <alignment/>
      <protection/>
    </xf>
    <xf numFmtId="49" fontId="12" fillId="0" borderId="1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0" fontId="14" fillId="0" borderId="1" xfId="20" applyFont="1" applyFill="1" applyBorder="1" applyAlignment="1">
      <alignment horizontal="center"/>
      <protection/>
    </xf>
    <xf numFmtId="49" fontId="7" fillId="0" borderId="1" xfId="20" applyNumberFormat="1" applyFont="1" applyBorder="1">
      <alignment/>
      <protection/>
    </xf>
    <xf numFmtId="0" fontId="7" fillId="0" borderId="1" xfId="20" applyFont="1" applyBorder="1">
      <alignment/>
      <protection/>
    </xf>
    <xf numFmtId="49" fontId="12" fillId="0" borderId="1" xfId="20" applyNumberFormat="1" applyFont="1" applyBorder="1">
      <alignment/>
      <protection/>
    </xf>
    <xf numFmtId="0" fontId="12" fillId="0" borderId="1" xfId="20" applyFont="1" applyBorder="1">
      <alignment/>
      <protection/>
    </xf>
    <xf numFmtId="0" fontId="14" fillId="0" borderId="1" xfId="20" applyFont="1" applyBorder="1" applyAlignment="1">
      <alignment horizontal="center"/>
      <protection/>
    </xf>
    <xf numFmtId="49" fontId="14" fillId="0" borderId="1" xfId="20" applyNumberFormat="1" applyFont="1" applyBorder="1" applyAlignment="1">
      <alignment horizontal="center"/>
      <protection/>
    </xf>
    <xf numFmtId="16" fontId="14" fillId="0" borderId="1" xfId="20" applyNumberFormat="1" applyFont="1" applyBorder="1" applyAlignment="1">
      <alignment horizontal="center"/>
      <protection/>
    </xf>
    <xf numFmtId="49" fontId="7" fillId="0" borderId="1" xfId="20" applyNumberFormat="1" applyFont="1" applyBorder="1" applyAlignment="1">
      <alignment horizontal="left"/>
      <protection/>
    </xf>
    <xf numFmtId="0" fontId="11" fillId="0" borderId="1" xfId="20" applyFont="1" applyFill="1" applyBorder="1">
      <alignment/>
      <protection/>
    </xf>
    <xf numFmtId="49" fontId="4" fillId="0" borderId="1" xfId="20" applyNumberFormat="1" applyFont="1" applyBorder="1" applyAlignment="1">
      <alignment horizontal="left"/>
      <protection/>
    </xf>
    <xf numFmtId="0" fontId="4" fillId="0" borderId="1" xfId="20" applyFont="1" applyBorder="1">
      <alignment/>
      <protection/>
    </xf>
    <xf numFmtId="3" fontId="4" fillId="0" borderId="1" xfId="20" applyNumberFormat="1" applyFont="1" applyFill="1" applyBorder="1" applyAlignment="1">
      <alignment horizontal="right"/>
      <protection/>
    </xf>
    <xf numFmtId="0" fontId="4" fillId="0" borderId="1" xfId="20" applyFont="1" applyFill="1" applyBorder="1">
      <alignment/>
      <protection/>
    </xf>
    <xf numFmtId="49" fontId="11" fillId="0" borderId="1" xfId="20" applyNumberFormat="1" applyFont="1" applyBorder="1">
      <alignment/>
      <protection/>
    </xf>
    <xf numFmtId="0" fontId="12" fillId="2" borderId="1" xfId="20" applyFont="1" applyFill="1" applyBorder="1" applyAlignment="1">
      <alignment horizontal="left"/>
      <protection/>
    </xf>
    <xf numFmtId="0" fontId="12" fillId="2" borderId="1" xfId="20" applyFont="1" applyFill="1" applyBorder="1">
      <alignment/>
      <protection/>
    </xf>
    <xf numFmtId="49" fontId="7" fillId="0" borderId="1" xfId="20" applyNumberFormat="1" applyFont="1" applyBorder="1" applyAlignment="1">
      <alignment horizontal="right"/>
      <protection/>
    </xf>
    <xf numFmtId="3" fontId="4" fillId="2" borderId="1" xfId="20" applyNumberFormat="1" applyFont="1" applyFill="1" applyBorder="1" applyAlignment="1">
      <alignment horizontal="right"/>
      <protection/>
    </xf>
    <xf numFmtId="49" fontId="12" fillId="0" borderId="1" xfId="20" applyNumberFormat="1" applyFont="1" applyBorder="1">
      <alignment/>
      <protection/>
    </xf>
    <xf numFmtId="49" fontId="12" fillId="0" borderId="1" xfId="20" applyNumberFormat="1" applyFont="1" applyBorder="1" applyAlignment="1">
      <alignment horizontal="left"/>
      <protection/>
    </xf>
    <xf numFmtId="0" fontId="12" fillId="0" borderId="1" xfId="20" applyFont="1" applyBorder="1">
      <alignment/>
      <protection/>
    </xf>
    <xf numFmtId="0" fontId="1" fillId="0" borderId="1" xfId="20" applyFont="1" applyBorder="1">
      <alignment/>
      <protection/>
    </xf>
    <xf numFmtId="3" fontId="1" fillId="0" borderId="1" xfId="20" applyNumberFormat="1" applyFont="1" applyFill="1" applyBorder="1" applyAlignment="1">
      <alignment horizontal="right"/>
      <protection/>
    </xf>
    <xf numFmtId="0" fontId="1" fillId="0" borderId="1" xfId="20" applyFont="1" applyFill="1" applyBorder="1">
      <alignment/>
      <protection/>
    </xf>
    <xf numFmtId="49" fontId="1" fillId="0" borderId="1" xfId="20" applyNumberFormat="1" applyFont="1" applyBorder="1" applyAlignment="1">
      <alignment horizontal="left"/>
      <protection/>
    </xf>
    <xf numFmtId="49" fontId="4" fillId="2" borderId="1" xfId="20" applyNumberFormat="1" applyFont="1" applyFill="1" applyBorder="1" applyAlignment="1">
      <alignment horizontal="left"/>
      <protection/>
    </xf>
    <xf numFmtId="0" fontId="4" fillId="2" borderId="1" xfId="20" applyFont="1" applyFill="1" applyBorder="1">
      <alignment/>
      <protection/>
    </xf>
    <xf numFmtId="49" fontId="12" fillId="2" borderId="1" xfId="20" applyNumberFormat="1" applyFont="1" applyFill="1" applyBorder="1">
      <alignment/>
      <protection/>
    </xf>
    <xf numFmtId="16" fontId="7" fillId="0" borderId="1" xfId="20" applyNumberFormat="1" applyFont="1" applyBorder="1">
      <alignment/>
      <protection/>
    </xf>
    <xf numFmtId="49" fontId="7" fillId="0" borderId="1" xfId="20" applyNumberFormat="1" applyFont="1" applyBorder="1">
      <alignment/>
      <protection/>
    </xf>
    <xf numFmtId="49" fontId="4" fillId="0" borderId="1" xfId="20" applyNumberFormat="1" applyFont="1" applyBorder="1" applyAlignment="1">
      <alignment horizontal="right"/>
      <protection/>
    </xf>
    <xf numFmtId="49" fontId="7" fillId="2" borderId="1" xfId="20" applyNumberFormat="1" applyFont="1" applyFill="1" applyBorder="1" applyAlignment="1">
      <alignment horizontal="right"/>
      <protection/>
    </xf>
    <xf numFmtId="49" fontId="12" fillId="2" borderId="1" xfId="20" applyNumberFormat="1" applyFont="1" applyFill="1" applyBorder="1" applyAlignment="1">
      <alignment horizontal="right"/>
      <protection/>
    </xf>
    <xf numFmtId="16" fontId="7" fillId="0" borderId="1" xfId="20" applyNumberFormat="1" applyFont="1" applyBorder="1">
      <alignment/>
      <protection/>
    </xf>
    <xf numFmtId="0" fontId="7" fillId="0" borderId="1" xfId="20" applyFont="1" applyBorder="1">
      <alignment/>
      <protection/>
    </xf>
    <xf numFmtId="49" fontId="12" fillId="0" borderId="1" xfId="20" applyNumberFormat="1" applyFont="1" applyFill="1" applyBorder="1">
      <alignment/>
      <protection/>
    </xf>
    <xf numFmtId="0" fontId="7" fillId="0" borderId="1" xfId="20" applyFont="1" applyFill="1" applyBorder="1" applyAlignment="1">
      <alignment horizontal="left"/>
      <protection/>
    </xf>
    <xf numFmtId="49" fontId="7" fillId="0" borderId="1" xfId="20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1" xfId="20" applyNumberFormat="1" applyFont="1" applyFill="1" applyBorder="1">
      <alignment/>
      <protection/>
    </xf>
    <xf numFmtId="0" fontId="0" fillId="0" borderId="1" xfId="20" applyFont="1" applyFill="1" applyBorder="1">
      <alignment/>
      <protection/>
    </xf>
    <xf numFmtId="3" fontId="0" fillId="0" borderId="1" xfId="20" applyNumberFormat="1" applyFont="1" applyFill="1" applyBorder="1" applyAlignment="1">
      <alignment horizontal="right"/>
      <protection/>
    </xf>
    <xf numFmtId="3" fontId="1" fillId="0" borderId="1" xfId="20" applyNumberFormat="1" applyFont="1" applyFill="1" applyBorder="1">
      <alignment/>
      <protection/>
    </xf>
    <xf numFmtId="3" fontId="3" fillId="0" borderId="1" xfId="20" applyNumberFormat="1" applyFont="1" applyFill="1" applyBorder="1" applyAlignment="1">
      <alignment horizontal="center"/>
      <protection/>
    </xf>
    <xf numFmtId="3" fontId="0" fillId="0" borderId="1" xfId="20" applyNumberFormat="1" applyFont="1" applyBorder="1">
      <alignment/>
      <protection/>
    </xf>
    <xf numFmtId="3" fontId="2" fillId="0" borderId="1" xfId="20" applyNumberFormat="1" applyFont="1" applyBorder="1" applyAlignment="1">
      <alignment horizontal="center"/>
      <protection/>
    </xf>
    <xf numFmtId="3" fontId="1" fillId="0" borderId="1" xfId="20" applyNumberFormat="1" applyFont="1" applyBorder="1">
      <alignment/>
      <protection/>
    </xf>
    <xf numFmtId="3" fontId="3" fillId="0" borderId="1" xfId="20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1" xfId="20" applyNumberFormat="1" applyFont="1" applyFill="1" applyBorder="1">
      <alignment/>
      <protection/>
    </xf>
    <xf numFmtId="3" fontId="4" fillId="0" borderId="1" xfId="20" applyNumberFormat="1" applyFont="1" applyFill="1" applyBorder="1">
      <alignment/>
      <protection/>
    </xf>
    <xf numFmtId="3" fontId="1" fillId="0" borderId="1" xfId="20" applyNumberFormat="1" applyFont="1" applyFill="1" applyBorder="1">
      <alignment/>
      <protection/>
    </xf>
    <xf numFmtId="3" fontId="4" fillId="2" borderId="1" xfId="20" applyNumberFormat="1" applyFont="1" applyFill="1" applyBorder="1">
      <alignment/>
      <protection/>
    </xf>
    <xf numFmtId="49" fontId="1" fillId="0" borderId="1" xfId="20" applyNumberFormat="1" applyFont="1" applyFill="1" applyBorder="1">
      <alignment/>
      <protection/>
    </xf>
    <xf numFmtId="49" fontId="0" fillId="0" borderId="1" xfId="20" applyNumberFormat="1" applyFont="1" applyFill="1" applyBorder="1" applyAlignment="1">
      <alignment horizontal="right"/>
      <protection/>
    </xf>
    <xf numFmtId="0" fontId="5" fillId="0" borderId="1" xfId="20" applyFont="1" applyBorder="1">
      <alignment/>
      <protection/>
    </xf>
    <xf numFmtId="49" fontId="7" fillId="0" borderId="1" xfId="20" applyNumberFormat="1" applyFont="1" applyBorder="1" applyAlignment="1">
      <alignment horizontal="right"/>
      <protection/>
    </xf>
    <xf numFmtId="0" fontId="0" fillId="0" borderId="1" xfId="20" applyFont="1" applyBorder="1">
      <alignment/>
      <protection/>
    </xf>
    <xf numFmtId="49" fontId="12" fillId="2" borderId="1" xfId="20" applyNumberFormat="1" applyFont="1" applyFill="1" applyBorder="1" applyAlignment="1">
      <alignment horizontal="left"/>
      <protection/>
    </xf>
    <xf numFmtId="49" fontId="7" fillId="0" borderId="1" xfId="20" applyNumberFormat="1" applyFont="1" applyFill="1" applyBorder="1" applyAlignment="1">
      <alignment horizontal="left"/>
      <protection/>
    </xf>
    <xf numFmtId="0" fontId="7" fillId="0" borderId="1" xfId="20" applyFont="1" applyFill="1" applyBorder="1">
      <alignment/>
      <protection/>
    </xf>
    <xf numFmtId="49" fontId="11" fillId="2" borderId="1" xfId="20" applyNumberFormat="1" applyFont="1" applyFill="1" applyBorder="1">
      <alignment/>
      <protection/>
    </xf>
    <xf numFmtId="0" fontId="0" fillId="0" borderId="1" xfId="20" applyFont="1" applyBorder="1">
      <alignment/>
      <protection/>
    </xf>
    <xf numFmtId="49" fontId="7" fillId="0" borderId="1" xfId="20" applyNumberFormat="1" applyFont="1" applyFill="1" applyBorder="1">
      <alignment/>
      <protection/>
    </xf>
    <xf numFmtId="3" fontId="2" fillId="0" borderId="1" xfId="20" applyNumberFormat="1" applyFont="1" applyFill="1" applyBorder="1" applyAlignment="1">
      <alignment horizontal="center"/>
      <protection/>
    </xf>
    <xf numFmtId="3" fontId="3" fillId="0" borderId="1" xfId="20" applyNumberFormat="1" applyFont="1" applyFill="1" applyBorder="1" applyAlignment="1">
      <alignment horizontal="center"/>
      <protection/>
    </xf>
    <xf numFmtId="49" fontId="15" fillId="0" borderId="1" xfId="20" applyNumberFormat="1" applyFont="1" applyFill="1" applyBorder="1">
      <alignment/>
      <protection/>
    </xf>
    <xf numFmtId="0" fontId="0" fillId="0" borderId="1" xfId="20" applyFont="1" applyFill="1" applyBorder="1">
      <alignment/>
      <protection/>
    </xf>
    <xf numFmtId="3" fontId="0" fillId="0" borderId="1" xfId="20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2" borderId="1" xfId="20" applyNumberFormat="1" applyFont="1" applyFill="1" applyBorder="1">
      <alignment/>
      <protection/>
    </xf>
    <xf numFmtId="49" fontId="11" fillId="0" borderId="1" xfId="20" applyNumberFormat="1" applyFont="1" applyFill="1" applyBorder="1">
      <alignment/>
      <protection/>
    </xf>
    <xf numFmtId="49" fontId="7" fillId="2" borderId="1" xfId="20" applyNumberFormat="1" applyFont="1" applyFill="1" applyBorder="1" applyAlignment="1">
      <alignment horizontal="left"/>
      <protection/>
    </xf>
    <xf numFmtId="49" fontId="1" fillId="2" borderId="1" xfId="20" applyNumberFormat="1" applyFont="1" applyFill="1" applyBorder="1" applyAlignment="1">
      <alignment horizontal="left"/>
      <protection/>
    </xf>
    <xf numFmtId="0" fontId="1" fillId="2" borderId="1" xfId="20" applyFont="1" applyFill="1" applyBorder="1">
      <alignment/>
      <protection/>
    </xf>
    <xf numFmtId="49" fontId="7" fillId="0" borderId="1" xfId="20" applyNumberFormat="1" applyFont="1" applyBorder="1" applyAlignment="1">
      <alignment horizontal="left"/>
      <protection/>
    </xf>
    <xf numFmtId="3" fontId="0" fillId="0" borderId="1" xfId="20" applyNumberFormat="1" applyFont="1" applyFill="1" applyBorder="1">
      <alignment/>
      <protection/>
    </xf>
    <xf numFmtId="3" fontId="0" fillId="0" borderId="1" xfId="20" applyNumberFormat="1" applyFont="1" applyFill="1" applyBorder="1" applyAlignment="1">
      <alignment horizontal="right"/>
      <protection/>
    </xf>
    <xf numFmtId="49" fontId="0" fillId="0" borderId="1" xfId="20" applyNumberFormat="1" applyFont="1" applyFill="1" applyBorder="1">
      <alignment/>
      <protection/>
    </xf>
    <xf numFmtId="49" fontId="0" fillId="0" borderId="1" xfId="20" applyNumberFormat="1" applyFont="1" applyFill="1" applyBorder="1" applyAlignment="1">
      <alignment horizontal="left"/>
      <protection/>
    </xf>
    <xf numFmtId="0" fontId="0" fillId="0" borderId="1" xfId="20" applyFont="1" applyFill="1" applyBorder="1">
      <alignment/>
      <protection/>
    </xf>
    <xf numFmtId="16" fontId="12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49" fontId="1" fillId="0" borderId="7" xfId="20" applyNumberFormat="1" applyFont="1" applyFill="1" applyBorder="1">
      <alignment/>
      <protection/>
    </xf>
    <xf numFmtId="49" fontId="1" fillId="0" borderId="7" xfId="20" applyNumberFormat="1" applyFont="1" applyFill="1" applyBorder="1" applyAlignment="1">
      <alignment horizontal="left"/>
      <protection/>
    </xf>
    <xf numFmtId="0" fontId="1" fillId="0" borderId="7" xfId="20" applyFont="1" applyFill="1" applyBorder="1">
      <alignment/>
      <protection/>
    </xf>
    <xf numFmtId="49" fontId="1" fillId="0" borderId="7" xfId="20" applyNumberFormat="1" applyFont="1" applyFill="1" applyBorder="1" applyAlignment="1">
      <alignment horizontal="right"/>
      <protection/>
    </xf>
    <xf numFmtId="3" fontId="1" fillId="0" borderId="7" xfId="20" applyNumberFormat="1" applyFont="1" applyFill="1" applyBorder="1">
      <alignment/>
      <protection/>
    </xf>
    <xf numFmtId="49" fontId="4" fillId="2" borderId="8" xfId="20" applyNumberFormat="1" applyFont="1" applyFill="1" applyBorder="1">
      <alignment/>
      <protection/>
    </xf>
    <xf numFmtId="49" fontId="4" fillId="2" borderId="8" xfId="20" applyNumberFormat="1" applyFont="1" applyFill="1" applyBorder="1" applyAlignment="1">
      <alignment horizontal="left"/>
      <protection/>
    </xf>
    <xf numFmtId="0" fontId="4" fillId="2" borderId="8" xfId="20" applyFont="1" applyFill="1" applyBorder="1">
      <alignment/>
      <protection/>
    </xf>
    <xf numFmtId="49" fontId="4" fillId="2" borderId="8" xfId="20" applyNumberFormat="1" applyFont="1" applyFill="1" applyBorder="1" applyAlignment="1">
      <alignment horizontal="right"/>
      <protection/>
    </xf>
    <xf numFmtId="3" fontId="4" fillId="2" borderId="8" xfId="20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1" xfId="20" applyNumberFormat="1" applyFont="1" applyFill="1" applyBorder="1" applyAlignment="1">
      <alignment horizontal="left"/>
      <protection/>
    </xf>
    <xf numFmtId="49" fontId="1" fillId="0" borderId="1" xfId="20" applyNumberFormat="1" applyFont="1" applyFill="1" applyBorder="1" applyAlignment="1">
      <alignment horizontal="left"/>
      <protection/>
    </xf>
    <xf numFmtId="49" fontId="6" fillId="0" borderId="1" xfId="20" applyNumberFormat="1" applyFont="1" applyFill="1" applyBorder="1">
      <alignment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7" fillId="0" borderId="1" xfId="21" applyFont="1" applyFill="1" applyBorder="1" applyAlignment="1">
      <alignment horizontal="center"/>
      <protection/>
    </xf>
    <xf numFmtId="3" fontId="0" fillId="0" borderId="1" xfId="21" applyNumberFormat="1" applyFont="1" applyFill="1" applyBorder="1" applyAlignment="1">
      <alignment horizontal="right"/>
      <protection/>
    </xf>
    <xf numFmtId="49" fontId="7" fillId="0" borderId="1" xfId="21" applyNumberFormat="1" applyFont="1" applyFill="1" applyBorder="1" applyAlignment="1">
      <alignment horizontal="right"/>
      <protection/>
    </xf>
    <xf numFmtId="49" fontId="7" fillId="0" borderId="1" xfId="21" applyNumberFormat="1" applyFont="1" applyFill="1" applyBorder="1">
      <alignment/>
      <protection/>
    </xf>
    <xf numFmtId="2" fontId="5" fillId="0" borderId="1" xfId="0" applyNumberFormat="1" applyFont="1" applyFill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12" fillId="2" borderId="1" xfId="20" applyFont="1" applyFill="1" applyBorder="1" applyAlignment="1">
      <alignment horizontal="center"/>
      <protection/>
    </xf>
    <xf numFmtId="0" fontId="7" fillId="0" borderId="2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49" fontId="12" fillId="0" borderId="1" xfId="20" applyNumberFormat="1" applyFont="1" applyFill="1" applyBorder="1" applyAlignment="1">
      <alignment horizontal="left"/>
      <protection/>
    </xf>
    <xf numFmtId="49" fontId="4" fillId="0" borderId="1" xfId="20" applyNumberFormat="1" applyFont="1" applyFill="1" applyBorder="1">
      <alignment/>
      <protection/>
    </xf>
    <xf numFmtId="49" fontId="4" fillId="0" borderId="1" xfId="20" applyNumberFormat="1" applyFont="1" applyFill="1" applyBorder="1" applyAlignment="1">
      <alignment horizontal="left"/>
      <protection/>
    </xf>
    <xf numFmtId="49" fontId="0" fillId="0" borderId="2" xfId="20" applyNumberFormat="1" applyFont="1" applyFill="1" applyBorder="1" applyAlignment="1">
      <alignment horizontal="left"/>
      <protection/>
    </xf>
    <xf numFmtId="49" fontId="0" fillId="0" borderId="1" xfId="20" applyNumberFormat="1" applyFont="1" applyFill="1" applyBorder="1" applyAlignment="1">
      <alignment horizontal="right"/>
      <protection/>
    </xf>
    <xf numFmtId="49" fontId="4" fillId="2" borderId="1" xfId="20" applyNumberFormat="1" applyFont="1" applyFill="1" applyBorder="1">
      <alignment/>
      <protection/>
    </xf>
    <xf numFmtId="49" fontId="4" fillId="2" borderId="2" xfId="20" applyNumberFormat="1" applyFont="1" applyFill="1" applyBorder="1" applyAlignment="1">
      <alignment horizontal="left"/>
      <protection/>
    </xf>
    <xf numFmtId="49" fontId="1" fillId="0" borderId="2" xfId="20" applyNumberFormat="1" applyFont="1" applyFill="1" applyBorder="1" applyAlignment="1">
      <alignment horizontal="left"/>
      <protection/>
    </xf>
    <xf numFmtId="49" fontId="4" fillId="0" borderId="2" xfId="20" applyNumberFormat="1" applyFont="1" applyFill="1" applyBorder="1" applyAlignment="1">
      <alignment horizontal="left"/>
      <protection/>
    </xf>
    <xf numFmtId="0" fontId="7" fillId="0" borderId="1" xfId="20" applyFont="1" applyFill="1" applyBorder="1" applyAlignment="1">
      <alignment horizontal="right"/>
      <protection/>
    </xf>
    <xf numFmtId="49" fontId="4" fillId="0" borderId="1" xfId="20" applyNumberFormat="1" applyFont="1" applyFill="1" applyBorder="1">
      <alignment/>
      <protection/>
    </xf>
    <xf numFmtId="49" fontId="4" fillId="0" borderId="1" xfId="20" applyNumberFormat="1" applyFont="1" applyFill="1" applyBorder="1" applyAlignment="1">
      <alignment horizontal="left"/>
      <protection/>
    </xf>
    <xf numFmtId="0" fontId="4" fillId="0" borderId="1" xfId="20" applyFont="1" applyFill="1" applyBorder="1">
      <alignment/>
      <protection/>
    </xf>
    <xf numFmtId="49" fontId="4" fillId="0" borderId="1" xfId="20" applyNumberFormat="1" applyFont="1" applyFill="1" applyBorder="1" applyAlignment="1">
      <alignment horizontal="right"/>
      <protection/>
    </xf>
    <xf numFmtId="3" fontId="4" fillId="0" borderId="1" xfId="20" applyNumberFormat="1" applyFont="1" applyFill="1" applyBorder="1">
      <alignment/>
      <protection/>
    </xf>
    <xf numFmtId="3" fontId="6" fillId="0" borderId="1" xfId="20" applyNumberFormat="1" applyFont="1" applyFill="1" applyBorder="1" applyAlignment="1">
      <alignment horizontal="center"/>
      <protection/>
    </xf>
    <xf numFmtId="3" fontId="4" fillId="0" borderId="1" xfId="20" applyNumberFormat="1" applyFont="1" applyFill="1" applyBorder="1" applyAlignment="1">
      <alignment horizontal="right"/>
      <protection/>
    </xf>
    <xf numFmtId="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49" fontId="1" fillId="0" borderId="9" xfId="20" applyNumberFormat="1" applyFont="1" applyFill="1" applyBorder="1" applyAlignment="1">
      <alignment horizontal="left"/>
      <protection/>
    </xf>
    <xf numFmtId="0" fontId="1" fillId="0" borderId="9" xfId="20" applyFont="1" applyFill="1" applyBorder="1">
      <alignment/>
      <protection/>
    </xf>
    <xf numFmtId="3" fontId="1" fillId="0" borderId="9" xfId="20" applyNumberFormat="1" applyFont="1" applyFill="1" applyBorder="1">
      <alignment/>
      <protection/>
    </xf>
    <xf numFmtId="49" fontId="1" fillId="2" borderId="8" xfId="20" applyNumberFormat="1" applyFont="1" applyFill="1" applyBorder="1">
      <alignment/>
      <protection/>
    </xf>
    <xf numFmtId="49" fontId="1" fillId="2" borderId="8" xfId="20" applyNumberFormat="1" applyFont="1" applyFill="1" applyBorder="1" applyAlignment="1">
      <alignment horizontal="left"/>
      <protection/>
    </xf>
    <xf numFmtId="0" fontId="1" fillId="2" borderId="8" xfId="20" applyFont="1" applyFill="1" applyBorder="1">
      <alignment/>
      <protection/>
    </xf>
    <xf numFmtId="49" fontId="1" fillId="2" borderId="8" xfId="20" applyNumberFormat="1" applyFont="1" applyFill="1" applyBorder="1" applyAlignment="1">
      <alignment horizontal="right"/>
      <protection/>
    </xf>
    <xf numFmtId="3" fontId="1" fillId="2" borderId="8" xfId="20" applyNumberFormat="1" applyFont="1" applyFill="1" applyBorder="1">
      <alignment/>
      <protection/>
    </xf>
    <xf numFmtId="49" fontId="1" fillId="0" borderId="1" xfId="20" applyNumberFormat="1" applyFont="1" applyFill="1" applyBorder="1" applyAlignment="1">
      <alignment/>
      <protection/>
    </xf>
    <xf numFmtId="0" fontId="1" fillId="0" borderId="2" xfId="0" applyFont="1" applyFill="1" applyBorder="1" applyAlignment="1">
      <alignment/>
    </xf>
    <xf numFmtId="49" fontId="1" fillId="0" borderId="9" xfId="20" applyNumberFormat="1" applyFont="1" applyFill="1" applyBorder="1" applyAlignment="1">
      <alignment/>
      <protection/>
    </xf>
    <xf numFmtId="0" fontId="5" fillId="0" borderId="1" xfId="0" applyFont="1" applyBorder="1" applyAlignment="1">
      <alignment horizontal="left"/>
    </xf>
    <xf numFmtId="0" fontId="5" fillId="0" borderId="2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0" xfId="20"/>
    <cellStyle name="normálne_Hárok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1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6.125" style="109" customWidth="1"/>
    <col min="2" max="2" width="6.375" style="0" customWidth="1"/>
    <col min="3" max="3" width="4.75390625" style="64" customWidth="1"/>
    <col min="4" max="4" width="42.125" style="0" customWidth="1"/>
    <col min="5" max="5" width="11.00390625" style="0" customWidth="1"/>
    <col min="6" max="6" width="10.00390625" style="0" customWidth="1"/>
    <col min="7" max="7" width="10.625" style="12" customWidth="1"/>
    <col min="8" max="8" width="10.375" style="12" customWidth="1"/>
    <col min="9" max="9" width="10.00390625" style="12" customWidth="1"/>
    <col min="10" max="10" width="9.875" style="12" customWidth="1"/>
    <col min="11" max="11" width="10.375" style="12" customWidth="1"/>
    <col min="12" max="12" width="9.125" style="54" customWidth="1"/>
    <col min="13" max="16384" width="9.125" style="2" customWidth="1"/>
  </cols>
  <sheetData>
    <row r="1" ht="14.25">
      <c r="K1" s="12" t="s">
        <v>393</v>
      </c>
    </row>
    <row r="2" spans="1:9" ht="15">
      <c r="A2" s="110" t="s">
        <v>66</v>
      </c>
      <c r="H2" s="65"/>
      <c r="I2" s="65"/>
    </row>
    <row r="3" spans="1:12" s="1" customFormat="1" ht="12.75">
      <c r="A3" s="60" t="s">
        <v>117</v>
      </c>
      <c r="B3" s="60" t="s">
        <v>116</v>
      </c>
      <c r="C3" s="98" t="s">
        <v>8</v>
      </c>
      <c r="D3" s="31" t="s">
        <v>385</v>
      </c>
      <c r="E3" s="29" t="s">
        <v>25</v>
      </c>
      <c r="F3" s="29" t="s">
        <v>6</v>
      </c>
      <c r="G3" s="42" t="s">
        <v>25</v>
      </c>
      <c r="H3" s="42" t="s">
        <v>122</v>
      </c>
      <c r="I3" s="301" t="s">
        <v>119</v>
      </c>
      <c r="J3" s="42" t="s">
        <v>40</v>
      </c>
      <c r="K3" s="42" t="s">
        <v>40</v>
      </c>
      <c r="L3" s="45"/>
    </row>
    <row r="4" spans="1:12" s="1" customFormat="1" ht="15.75" thickBot="1">
      <c r="A4" s="61" t="s">
        <v>61</v>
      </c>
      <c r="B4" s="61" t="s">
        <v>61</v>
      </c>
      <c r="C4" s="61" t="s">
        <v>9</v>
      </c>
      <c r="D4" s="39"/>
      <c r="E4" s="30" t="s">
        <v>21</v>
      </c>
      <c r="F4" s="30" t="s">
        <v>62</v>
      </c>
      <c r="G4" s="100" t="s">
        <v>63</v>
      </c>
      <c r="H4" s="43">
        <v>2012</v>
      </c>
      <c r="I4" s="302">
        <v>2012</v>
      </c>
      <c r="J4" s="43">
        <v>2013</v>
      </c>
      <c r="K4" s="43">
        <v>2014</v>
      </c>
      <c r="L4" s="45"/>
    </row>
    <row r="5" spans="1:12" s="68" customFormat="1" ht="13.5" thickTop="1">
      <c r="A5" s="77" t="s">
        <v>118</v>
      </c>
      <c r="B5" s="77" t="s">
        <v>2</v>
      </c>
      <c r="C5" s="77"/>
      <c r="D5" s="67" t="s">
        <v>77</v>
      </c>
      <c r="E5" s="66">
        <f>SUM(E6:E7)</f>
        <v>898683</v>
      </c>
      <c r="F5" s="66">
        <f aca="true" t="shared" si="0" ref="F5:K5">SUM(F6:F7)</f>
        <v>820000</v>
      </c>
      <c r="G5" s="66">
        <f t="shared" si="0"/>
        <v>615198</v>
      </c>
      <c r="H5" s="66">
        <f t="shared" si="0"/>
        <v>829107</v>
      </c>
      <c r="I5" s="66">
        <f t="shared" si="0"/>
        <v>829107</v>
      </c>
      <c r="J5" s="66">
        <f t="shared" si="0"/>
        <v>831200</v>
      </c>
      <c r="K5" s="66">
        <f t="shared" si="0"/>
        <v>832200</v>
      </c>
      <c r="L5" s="65"/>
    </row>
    <row r="6" spans="1:12" s="33" customFormat="1" ht="12.75">
      <c r="A6" s="79"/>
      <c r="B6" s="78" t="s">
        <v>2</v>
      </c>
      <c r="C6" s="79" t="s">
        <v>44</v>
      </c>
      <c r="D6" s="32" t="s">
        <v>64</v>
      </c>
      <c r="E6" s="22">
        <v>874070</v>
      </c>
      <c r="F6" s="21">
        <v>798400</v>
      </c>
      <c r="G6" s="21">
        <v>601876</v>
      </c>
      <c r="H6" s="21">
        <v>802507</v>
      </c>
      <c r="I6" s="21">
        <v>802507</v>
      </c>
      <c r="J6" s="21">
        <v>804600</v>
      </c>
      <c r="K6" s="21">
        <v>805600</v>
      </c>
      <c r="L6" s="46"/>
    </row>
    <row r="7" spans="1:12" s="10" customFormat="1" ht="12.75">
      <c r="A7" s="81"/>
      <c r="B7" s="80" t="s">
        <v>2</v>
      </c>
      <c r="C7" s="81" t="s">
        <v>44</v>
      </c>
      <c r="D7" s="62" t="s">
        <v>389</v>
      </c>
      <c r="E7" s="27">
        <v>24613</v>
      </c>
      <c r="F7" s="27">
        <v>21600</v>
      </c>
      <c r="G7" s="27">
        <v>13322</v>
      </c>
      <c r="H7" s="27">
        <v>26600</v>
      </c>
      <c r="I7" s="27">
        <v>26600</v>
      </c>
      <c r="J7" s="27">
        <v>26600</v>
      </c>
      <c r="K7" s="27">
        <v>26600</v>
      </c>
      <c r="L7" s="63"/>
    </row>
    <row r="8" spans="1:12" s="10" customFormat="1" ht="12.75">
      <c r="A8" s="81"/>
      <c r="B8" s="111" t="s">
        <v>3</v>
      </c>
      <c r="C8" s="81" t="s">
        <v>44</v>
      </c>
      <c r="D8" s="69" t="s">
        <v>387</v>
      </c>
      <c r="E8" s="28">
        <v>26362</v>
      </c>
      <c r="F8" s="28">
        <v>46000</v>
      </c>
      <c r="G8" s="28">
        <v>24981</v>
      </c>
      <c r="H8" s="28">
        <v>46000</v>
      </c>
      <c r="I8" s="28">
        <v>46000</v>
      </c>
      <c r="J8" s="28">
        <v>46000</v>
      </c>
      <c r="K8" s="28">
        <v>46000</v>
      </c>
      <c r="L8" s="63"/>
    </row>
    <row r="9" spans="1:12" s="68" customFormat="1" ht="12.75">
      <c r="A9" s="82"/>
      <c r="B9" s="82" t="s">
        <v>3</v>
      </c>
      <c r="C9" s="82" t="s">
        <v>44</v>
      </c>
      <c r="D9" s="69" t="s">
        <v>388</v>
      </c>
      <c r="E9" s="24">
        <v>292340</v>
      </c>
      <c r="F9" s="24">
        <v>281800</v>
      </c>
      <c r="G9" s="24">
        <v>205597</v>
      </c>
      <c r="H9" s="24">
        <v>234476</v>
      </c>
      <c r="I9" s="24">
        <v>274129</v>
      </c>
      <c r="J9" s="24">
        <v>274300</v>
      </c>
      <c r="K9" s="24">
        <v>274380</v>
      </c>
      <c r="L9" s="65"/>
    </row>
    <row r="10" spans="1:12" s="68" customFormat="1" ht="12.75">
      <c r="A10" s="82"/>
      <c r="B10" s="82" t="s">
        <v>88</v>
      </c>
      <c r="C10" s="82"/>
      <c r="D10" s="69" t="s">
        <v>87</v>
      </c>
      <c r="E10" s="24">
        <f>SUM(E11+E12+E19+E32+E33+E38+E39)</f>
        <v>789050</v>
      </c>
      <c r="F10" s="24">
        <f aca="true" t="shared" si="1" ref="F10:K10">SUM(F11+F12+F19+F32+F33+F38+F39)</f>
        <v>782010</v>
      </c>
      <c r="G10" s="24">
        <f t="shared" si="1"/>
        <v>510659</v>
      </c>
      <c r="H10" s="24">
        <f t="shared" si="1"/>
        <v>920600</v>
      </c>
      <c r="I10" s="24">
        <f t="shared" si="1"/>
        <v>881600</v>
      </c>
      <c r="J10" s="24">
        <f t="shared" si="1"/>
        <v>815330</v>
      </c>
      <c r="K10" s="24">
        <f t="shared" si="1"/>
        <v>842047</v>
      </c>
      <c r="L10" s="65"/>
    </row>
    <row r="11" spans="1:12" s="72" customFormat="1" ht="12.75">
      <c r="A11" s="84"/>
      <c r="B11" s="83">
        <v>631</v>
      </c>
      <c r="C11" s="84" t="s">
        <v>44</v>
      </c>
      <c r="D11" s="70" t="s">
        <v>71</v>
      </c>
      <c r="E11" s="24">
        <v>876</v>
      </c>
      <c r="F11" s="24">
        <v>800</v>
      </c>
      <c r="G11" s="24">
        <v>865</v>
      </c>
      <c r="H11" s="24">
        <v>900</v>
      </c>
      <c r="I11" s="24">
        <v>900</v>
      </c>
      <c r="J11" s="24">
        <v>900</v>
      </c>
      <c r="K11" s="24">
        <v>900</v>
      </c>
      <c r="L11" s="71"/>
    </row>
    <row r="12" spans="1:12" s="72" customFormat="1" ht="12.75">
      <c r="A12" s="84"/>
      <c r="B12" s="83">
        <v>632</v>
      </c>
      <c r="C12" s="84" t="s">
        <v>44</v>
      </c>
      <c r="D12" s="70" t="s">
        <v>72</v>
      </c>
      <c r="E12" s="24">
        <f>SUM(E13:E18)</f>
        <v>242299</v>
      </c>
      <c r="F12" s="24">
        <f aca="true" t="shared" si="2" ref="F12:K12">SUM(F13:F18)</f>
        <v>250064</v>
      </c>
      <c r="G12" s="24">
        <f t="shared" si="2"/>
        <v>184691</v>
      </c>
      <c r="H12" s="24">
        <f t="shared" si="2"/>
        <v>285700</v>
      </c>
      <c r="I12" s="24">
        <f t="shared" si="2"/>
        <v>280900</v>
      </c>
      <c r="J12" s="24">
        <f t="shared" si="2"/>
        <v>274780</v>
      </c>
      <c r="K12" s="24">
        <f t="shared" si="2"/>
        <v>288297</v>
      </c>
      <c r="L12" s="71"/>
    </row>
    <row r="13" spans="1:12" s="5" customFormat="1" ht="12.75">
      <c r="A13" s="86"/>
      <c r="B13" s="85"/>
      <c r="C13" s="86"/>
      <c r="D13" s="15" t="s">
        <v>67</v>
      </c>
      <c r="E13" s="21">
        <v>34405</v>
      </c>
      <c r="F13" s="21">
        <v>35700</v>
      </c>
      <c r="G13" s="23">
        <v>37370</v>
      </c>
      <c r="H13" s="23">
        <v>42820</v>
      </c>
      <c r="I13" s="23">
        <v>42820</v>
      </c>
      <c r="J13" s="23">
        <v>42900</v>
      </c>
      <c r="K13" s="23">
        <v>42950</v>
      </c>
      <c r="L13" s="48"/>
    </row>
    <row r="14" spans="1:12" s="5" customFormat="1" ht="12.75">
      <c r="A14" s="86"/>
      <c r="B14" s="85"/>
      <c r="C14" s="86"/>
      <c r="D14" s="15" t="s">
        <v>68</v>
      </c>
      <c r="E14" s="21">
        <v>70435</v>
      </c>
      <c r="F14" s="21">
        <v>75000</v>
      </c>
      <c r="G14" s="23">
        <v>53704</v>
      </c>
      <c r="H14" s="23">
        <v>85000</v>
      </c>
      <c r="I14" s="23">
        <v>85000</v>
      </c>
      <c r="J14" s="23">
        <v>74000</v>
      </c>
      <c r="K14" s="23">
        <v>77000</v>
      </c>
      <c r="L14" s="48"/>
    </row>
    <row r="15" spans="1:12" s="5" customFormat="1" ht="12.75">
      <c r="A15" s="86"/>
      <c r="B15" s="85"/>
      <c r="C15" s="86"/>
      <c r="D15" s="15" t="s">
        <v>69</v>
      </c>
      <c r="E15" s="21">
        <v>61766</v>
      </c>
      <c r="F15" s="21">
        <v>65000</v>
      </c>
      <c r="G15" s="23">
        <v>35079</v>
      </c>
      <c r="H15" s="23">
        <v>70000</v>
      </c>
      <c r="I15" s="23">
        <v>70000</v>
      </c>
      <c r="J15" s="23">
        <v>70000</v>
      </c>
      <c r="K15" s="23">
        <v>74000</v>
      </c>
      <c r="L15" s="48"/>
    </row>
    <row r="16" spans="1:12" s="5" customFormat="1" ht="12.75">
      <c r="A16" s="86"/>
      <c r="B16" s="85"/>
      <c r="C16" s="86"/>
      <c r="D16" s="15" t="s">
        <v>70</v>
      </c>
      <c r="E16" s="21">
        <v>18099</v>
      </c>
      <c r="F16" s="21">
        <v>16000</v>
      </c>
      <c r="G16" s="23">
        <v>18289</v>
      </c>
      <c r="H16" s="23">
        <v>24380</v>
      </c>
      <c r="I16" s="23">
        <v>24380</v>
      </c>
      <c r="J16" s="23">
        <v>24380</v>
      </c>
      <c r="K16" s="23">
        <v>30847</v>
      </c>
      <c r="L16" s="48"/>
    </row>
    <row r="17" spans="1:12" s="5" customFormat="1" ht="12.75">
      <c r="A17" s="86"/>
      <c r="B17" s="85"/>
      <c r="C17" s="86"/>
      <c r="D17" s="15" t="s">
        <v>123</v>
      </c>
      <c r="E17" s="21">
        <v>34980</v>
      </c>
      <c r="F17" s="21">
        <v>35000</v>
      </c>
      <c r="G17" s="23">
        <v>23683</v>
      </c>
      <c r="H17" s="23">
        <v>40800</v>
      </c>
      <c r="I17" s="23">
        <v>36000</v>
      </c>
      <c r="J17" s="23">
        <v>40800</v>
      </c>
      <c r="K17" s="23">
        <v>40800</v>
      </c>
      <c r="L17" s="48"/>
    </row>
    <row r="18" spans="1:12" s="5" customFormat="1" ht="12.75">
      <c r="A18" s="86"/>
      <c r="B18" s="85"/>
      <c r="C18" s="86"/>
      <c r="D18" s="15" t="s">
        <v>124</v>
      </c>
      <c r="E18" s="21">
        <v>22614</v>
      </c>
      <c r="F18" s="21">
        <v>23364</v>
      </c>
      <c r="G18" s="23">
        <v>16566</v>
      </c>
      <c r="H18" s="23">
        <v>22700</v>
      </c>
      <c r="I18" s="23">
        <v>22700</v>
      </c>
      <c r="J18" s="23">
        <v>22700</v>
      </c>
      <c r="K18" s="23">
        <v>22700</v>
      </c>
      <c r="L18" s="48"/>
    </row>
    <row r="19" spans="1:12" s="72" customFormat="1" ht="12.75">
      <c r="A19" s="84"/>
      <c r="B19" s="83">
        <v>633</v>
      </c>
      <c r="C19" s="84"/>
      <c r="D19" s="70" t="s">
        <v>1</v>
      </c>
      <c r="E19" s="24">
        <f aca="true" t="shared" si="3" ref="E19:K19">SUM(E20:E31)</f>
        <v>74270</v>
      </c>
      <c r="F19" s="24">
        <f t="shared" si="3"/>
        <v>69500</v>
      </c>
      <c r="G19" s="24">
        <f t="shared" si="3"/>
        <v>32699</v>
      </c>
      <c r="H19" s="24">
        <f t="shared" si="3"/>
        <v>102350</v>
      </c>
      <c r="I19" s="24">
        <f t="shared" si="3"/>
        <v>85850</v>
      </c>
      <c r="J19" s="24">
        <f t="shared" si="3"/>
        <v>70350</v>
      </c>
      <c r="K19" s="24">
        <f t="shared" si="3"/>
        <v>73050</v>
      </c>
      <c r="L19" s="71"/>
    </row>
    <row r="20" spans="1:12" s="5" customFormat="1" ht="12.75">
      <c r="A20" s="86"/>
      <c r="B20" s="85"/>
      <c r="C20" s="86" t="s">
        <v>44</v>
      </c>
      <c r="D20" s="15" t="s">
        <v>73</v>
      </c>
      <c r="E20" s="21">
        <v>4019</v>
      </c>
      <c r="F20" s="21">
        <v>4000</v>
      </c>
      <c r="G20" s="23">
        <v>3939</v>
      </c>
      <c r="H20" s="23">
        <v>15000</v>
      </c>
      <c r="I20" s="23">
        <v>15000</v>
      </c>
      <c r="J20" s="23">
        <v>5000</v>
      </c>
      <c r="K20" s="23">
        <v>5000</v>
      </c>
      <c r="L20" s="48"/>
    </row>
    <row r="21" spans="1:12" s="5" customFormat="1" ht="12.75">
      <c r="A21" s="86"/>
      <c r="B21" s="87"/>
      <c r="C21" s="86" t="s">
        <v>44</v>
      </c>
      <c r="D21" s="15" t="s">
        <v>74</v>
      </c>
      <c r="E21" s="21">
        <v>8884</v>
      </c>
      <c r="F21" s="21">
        <v>9000</v>
      </c>
      <c r="G21" s="23">
        <v>510</v>
      </c>
      <c r="H21" s="23">
        <v>26500</v>
      </c>
      <c r="I21" s="23">
        <v>10000</v>
      </c>
      <c r="J21" s="23">
        <v>12000</v>
      </c>
      <c r="K21" s="23">
        <v>12000</v>
      </c>
      <c r="L21" s="48"/>
    </row>
    <row r="22" spans="1:12" s="5" customFormat="1" ht="12.75">
      <c r="A22" s="86"/>
      <c r="B22" s="87"/>
      <c r="C22" s="86" t="s">
        <v>44</v>
      </c>
      <c r="D22" s="15" t="s">
        <v>75</v>
      </c>
      <c r="E22" s="21">
        <v>3937</v>
      </c>
      <c r="F22" s="21">
        <v>4000</v>
      </c>
      <c r="G22" s="23">
        <v>672</v>
      </c>
      <c r="H22" s="23">
        <v>4000</v>
      </c>
      <c r="I22" s="23">
        <v>4000</v>
      </c>
      <c r="J22" s="23">
        <v>4000</v>
      </c>
      <c r="K22" s="23">
        <v>4000</v>
      </c>
      <c r="L22" s="48"/>
    </row>
    <row r="23" spans="1:12" s="5" customFormat="1" ht="12.75">
      <c r="A23" s="86"/>
      <c r="B23" s="87"/>
      <c r="C23" s="86" t="s">
        <v>44</v>
      </c>
      <c r="D23" s="74" t="s">
        <v>125</v>
      </c>
      <c r="E23" s="21">
        <v>39872</v>
      </c>
      <c r="F23" s="21">
        <v>37500</v>
      </c>
      <c r="G23" s="23">
        <v>22710</v>
      </c>
      <c r="H23" s="23">
        <v>43900</v>
      </c>
      <c r="I23" s="23">
        <v>43900</v>
      </c>
      <c r="J23" s="23">
        <v>40000</v>
      </c>
      <c r="K23" s="23">
        <v>40000</v>
      </c>
      <c r="L23" s="48"/>
    </row>
    <row r="24" spans="1:12" s="5" customFormat="1" ht="12.75">
      <c r="A24" s="86"/>
      <c r="B24" s="87"/>
      <c r="C24" s="86" t="s">
        <v>44</v>
      </c>
      <c r="D24" s="74" t="s">
        <v>126</v>
      </c>
      <c r="E24" s="21">
        <v>6834</v>
      </c>
      <c r="F24" s="21">
        <v>5000</v>
      </c>
      <c r="G24" s="23">
        <v>2504</v>
      </c>
      <c r="H24" s="23">
        <v>3000</v>
      </c>
      <c r="I24" s="23">
        <v>3000</v>
      </c>
      <c r="J24" s="23">
        <v>3000</v>
      </c>
      <c r="K24" s="23">
        <v>3000</v>
      </c>
      <c r="L24" s="48"/>
    </row>
    <row r="25" spans="1:12" s="5" customFormat="1" ht="12.75">
      <c r="A25" s="86"/>
      <c r="B25" s="87"/>
      <c r="C25" s="86" t="s">
        <v>44</v>
      </c>
      <c r="D25" s="15" t="s">
        <v>76</v>
      </c>
      <c r="E25" s="21">
        <v>355</v>
      </c>
      <c r="F25" s="21">
        <v>1000</v>
      </c>
      <c r="G25" s="23">
        <v>173</v>
      </c>
      <c r="H25" s="23">
        <v>1000</v>
      </c>
      <c r="I25" s="23">
        <v>1000</v>
      </c>
      <c r="J25" s="23">
        <v>400</v>
      </c>
      <c r="K25" s="23">
        <v>400</v>
      </c>
      <c r="L25" s="48"/>
    </row>
    <row r="26" spans="1:12" s="5" customFormat="1" ht="12.75">
      <c r="A26" s="86"/>
      <c r="B26" s="87"/>
      <c r="C26" s="86" t="s">
        <v>44</v>
      </c>
      <c r="D26" s="15" t="s">
        <v>78</v>
      </c>
      <c r="E26" s="21">
        <v>4289</v>
      </c>
      <c r="F26" s="21">
        <v>5000</v>
      </c>
      <c r="G26" s="23">
        <v>0</v>
      </c>
      <c r="H26" s="23">
        <v>4000</v>
      </c>
      <c r="I26" s="23">
        <v>4000</v>
      </c>
      <c r="J26" s="23">
        <v>1000</v>
      </c>
      <c r="K26" s="23">
        <v>3700</v>
      </c>
      <c r="L26" s="48"/>
    </row>
    <row r="27" spans="1:12" s="5" customFormat="1" ht="12.75">
      <c r="A27" s="86"/>
      <c r="B27" s="87"/>
      <c r="C27" s="86" t="s">
        <v>11</v>
      </c>
      <c r="D27" s="15" t="s">
        <v>79</v>
      </c>
      <c r="E27" s="21">
        <v>485</v>
      </c>
      <c r="F27" s="21">
        <v>500</v>
      </c>
      <c r="G27" s="23">
        <v>294</v>
      </c>
      <c r="H27" s="23">
        <v>500</v>
      </c>
      <c r="I27" s="23">
        <v>500</v>
      </c>
      <c r="J27" s="23">
        <v>500</v>
      </c>
      <c r="K27" s="23">
        <v>500</v>
      </c>
      <c r="L27" s="48"/>
    </row>
    <row r="28" spans="1:12" s="5" customFormat="1" ht="12.75">
      <c r="A28" s="86"/>
      <c r="B28" s="87"/>
      <c r="C28" s="86" t="s">
        <v>44</v>
      </c>
      <c r="D28" s="15" t="s">
        <v>80</v>
      </c>
      <c r="E28" s="21">
        <v>233</v>
      </c>
      <c r="F28" s="21">
        <v>0</v>
      </c>
      <c r="G28" s="23">
        <v>0</v>
      </c>
      <c r="H28" s="23">
        <v>250</v>
      </c>
      <c r="I28" s="23">
        <v>250</v>
      </c>
      <c r="J28" s="23">
        <v>250</v>
      </c>
      <c r="K28" s="23">
        <v>250</v>
      </c>
      <c r="L28" s="48"/>
    </row>
    <row r="29" spans="1:12" s="5" customFormat="1" ht="12.75">
      <c r="A29" s="86"/>
      <c r="B29" s="87"/>
      <c r="C29" s="86" t="s">
        <v>12</v>
      </c>
      <c r="D29" s="15" t="s">
        <v>81</v>
      </c>
      <c r="E29" s="21">
        <v>128</v>
      </c>
      <c r="F29" s="21">
        <v>200</v>
      </c>
      <c r="G29" s="23">
        <v>73</v>
      </c>
      <c r="H29" s="23">
        <v>200</v>
      </c>
      <c r="I29" s="23">
        <v>200</v>
      </c>
      <c r="J29" s="23">
        <v>200</v>
      </c>
      <c r="K29" s="23">
        <v>200</v>
      </c>
      <c r="L29" s="48"/>
    </row>
    <row r="30" spans="1:12" s="5" customFormat="1" ht="12.75">
      <c r="A30" s="86"/>
      <c r="B30" s="87"/>
      <c r="C30" s="86" t="s">
        <v>10</v>
      </c>
      <c r="D30" s="15" t="s">
        <v>82</v>
      </c>
      <c r="E30" s="21">
        <v>1732</v>
      </c>
      <c r="F30" s="21">
        <v>1800</v>
      </c>
      <c r="G30" s="23">
        <v>751</v>
      </c>
      <c r="H30" s="23">
        <v>2000</v>
      </c>
      <c r="I30" s="23">
        <v>2000</v>
      </c>
      <c r="J30" s="23">
        <v>2000</v>
      </c>
      <c r="K30" s="23">
        <v>2000</v>
      </c>
      <c r="L30" s="48"/>
    </row>
    <row r="31" spans="1:12" s="5" customFormat="1" ht="12.75">
      <c r="A31" s="86"/>
      <c r="B31" s="87"/>
      <c r="C31" s="86" t="s">
        <v>44</v>
      </c>
      <c r="D31" s="15" t="s">
        <v>83</v>
      </c>
      <c r="E31" s="21">
        <v>3502</v>
      </c>
      <c r="F31" s="21">
        <v>1500</v>
      </c>
      <c r="G31" s="23">
        <v>1073</v>
      </c>
      <c r="H31" s="23">
        <v>2000</v>
      </c>
      <c r="I31" s="23">
        <v>2000</v>
      </c>
      <c r="J31" s="23">
        <v>2000</v>
      </c>
      <c r="K31" s="23">
        <v>2000</v>
      </c>
      <c r="L31" s="48"/>
    </row>
    <row r="32" spans="1:12" s="4" customFormat="1" ht="12.75">
      <c r="A32" s="84"/>
      <c r="B32" s="88">
        <v>634</v>
      </c>
      <c r="C32" s="86" t="s">
        <v>44</v>
      </c>
      <c r="D32" s="14" t="s">
        <v>307</v>
      </c>
      <c r="E32" s="24">
        <v>16738</v>
      </c>
      <c r="F32" s="24">
        <v>15400</v>
      </c>
      <c r="G32" s="24">
        <v>10715</v>
      </c>
      <c r="H32" s="24">
        <v>20800</v>
      </c>
      <c r="I32" s="24">
        <v>15000</v>
      </c>
      <c r="J32" s="24">
        <v>15000</v>
      </c>
      <c r="K32" s="24">
        <v>15000</v>
      </c>
      <c r="L32" s="47"/>
    </row>
    <row r="33" spans="1:12" s="4" customFormat="1" ht="12.75">
      <c r="A33" s="84"/>
      <c r="B33" s="88">
        <v>635</v>
      </c>
      <c r="C33" s="86" t="s">
        <v>44</v>
      </c>
      <c r="D33" s="14" t="s">
        <v>0</v>
      </c>
      <c r="E33" s="24">
        <f>SUM(E34:E37)</f>
        <v>26612</v>
      </c>
      <c r="F33" s="24">
        <f aca="true" t="shared" si="4" ref="F33:K33">SUM(F34:F37)</f>
        <v>35500</v>
      </c>
      <c r="G33" s="24">
        <f t="shared" si="4"/>
        <v>22871</v>
      </c>
      <c r="H33" s="24">
        <f t="shared" si="4"/>
        <v>72200</v>
      </c>
      <c r="I33" s="24">
        <f t="shared" si="4"/>
        <v>67500</v>
      </c>
      <c r="J33" s="24">
        <f t="shared" si="4"/>
        <v>28500</v>
      </c>
      <c r="K33" s="24">
        <f t="shared" si="4"/>
        <v>28500</v>
      </c>
      <c r="L33" s="47"/>
    </row>
    <row r="34" spans="1:12" s="72" customFormat="1" ht="12.75">
      <c r="A34" s="255"/>
      <c r="B34" s="256"/>
      <c r="C34" s="257"/>
      <c r="D34" s="16" t="s">
        <v>84</v>
      </c>
      <c r="E34" s="21">
        <v>1551</v>
      </c>
      <c r="F34" s="21">
        <v>4500</v>
      </c>
      <c r="G34" s="21">
        <v>1735</v>
      </c>
      <c r="H34" s="21">
        <v>9200</v>
      </c>
      <c r="I34" s="21">
        <v>4500</v>
      </c>
      <c r="J34" s="21">
        <v>4500</v>
      </c>
      <c r="K34" s="21">
        <v>4500</v>
      </c>
      <c r="L34" s="71"/>
    </row>
    <row r="35" spans="1:12" s="72" customFormat="1" ht="14.25" customHeight="1">
      <c r="A35" s="255"/>
      <c r="B35" s="256"/>
      <c r="C35" s="257"/>
      <c r="D35" s="16" t="s">
        <v>89</v>
      </c>
      <c r="E35" s="21">
        <v>8754</v>
      </c>
      <c r="F35" s="21">
        <v>8500</v>
      </c>
      <c r="G35" s="21">
        <v>5739</v>
      </c>
      <c r="H35" s="21">
        <v>8000</v>
      </c>
      <c r="I35" s="21">
        <v>8000</v>
      </c>
      <c r="J35" s="21">
        <v>6500</v>
      </c>
      <c r="K35" s="21">
        <v>6500</v>
      </c>
      <c r="L35" s="71"/>
    </row>
    <row r="36" spans="1:12" s="72" customFormat="1" ht="14.25" customHeight="1">
      <c r="A36" s="255"/>
      <c r="B36" s="256"/>
      <c r="C36" s="257"/>
      <c r="D36" s="261" t="s">
        <v>308</v>
      </c>
      <c r="E36" s="21">
        <v>2174</v>
      </c>
      <c r="F36" s="21">
        <v>5500</v>
      </c>
      <c r="G36" s="21">
        <v>5428</v>
      </c>
      <c r="H36" s="21">
        <v>20000</v>
      </c>
      <c r="I36" s="21">
        <v>20000</v>
      </c>
      <c r="J36" s="21">
        <v>2500</v>
      </c>
      <c r="K36" s="21">
        <v>2500</v>
      </c>
      <c r="L36" s="71"/>
    </row>
    <row r="37" spans="1:12" s="260" customFormat="1" ht="13.5" customHeight="1">
      <c r="A37" s="257"/>
      <c r="B37" s="258"/>
      <c r="C37" s="257"/>
      <c r="D37" s="16" t="s">
        <v>85</v>
      </c>
      <c r="E37" s="21">
        <v>14133</v>
      </c>
      <c r="F37" s="21">
        <v>17000</v>
      </c>
      <c r="G37" s="21">
        <v>9969</v>
      </c>
      <c r="H37" s="21">
        <v>35000</v>
      </c>
      <c r="I37" s="21">
        <v>35000</v>
      </c>
      <c r="J37" s="21">
        <v>15000</v>
      </c>
      <c r="K37" s="21">
        <v>15000</v>
      </c>
      <c r="L37" s="259"/>
    </row>
    <row r="38" spans="1:12" s="72" customFormat="1" ht="13.5" customHeight="1">
      <c r="A38" s="255"/>
      <c r="B38" s="256">
        <v>636</v>
      </c>
      <c r="C38" s="257" t="s">
        <v>44</v>
      </c>
      <c r="D38" s="70" t="s">
        <v>86</v>
      </c>
      <c r="E38" s="24">
        <v>3711</v>
      </c>
      <c r="F38" s="24">
        <v>5575</v>
      </c>
      <c r="G38" s="24">
        <v>2232</v>
      </c>
      <c r="H38" s="24">
        <v>4100</v>
      </c>
      <c r="I38" s="24">
        <v>4100</v>
      </c>
      <c r="J38" s="24">
        <v>4100</v>
      </c>
      <c r="K38" s="24">
        <v>4100</v>
      </c>
      <c r="L38" s="71"/>
    </row>
    <row r="39" spans="1:12" s="72" customFormat="1" ht="12.75">
      <c r="A39" s="255"/>
      <c r="B39" s="256">
        <v>637</v>
      </c>
      <c r="C39" s="257"/>
      <c r="D39" s="70" t="s">
        <v>4</v>
      </c>
      <c r="E39" s="24">
        <f>SUM(E40:E65)</f>
        <v>424544</v>
      </c>
      <c r="F39" s="24">
        <f aca="true" t="shared" si="5" ref="F39:K39">SUM(F40:F65)</f>
        <v>405171</v>
      </c>
      <c r="G39" s="24">
        <f t="shared" si="5"/>
        <v>256586</v>
      </c>
      <c r="H39" s="24">
        <f t="shared" si="5"/>
        <v>434550</v>
      </c>
      <c r="I39" s="24">
        <f t="shared" si="5"/>
        <v>427350</v>
      </c>
      <c r="J39" s="24">
        <f t="shared" si="5"/>
        <v>421700</v>
      </c>
      <c r="K39" s="24">
        <f t="shared" si="5"/>
        <v>432200</v>
      </c>
      <c r="L39" s="71"/>
    </row>
    <row r="40" spans="1:12" s="5" customFormat="1" ht="12.75">
      <c r="A40" s="86"/>
      <c r="B40" s="87"/>
      <c r="C40" s="86" t="s">
        <v>44</v>
      </c>
      <c r="D40" s="73" t="s">
        <v>127</v>
      </c>
      <c r="E40" s="21">
        <v>3786</v>
      </c>
      <c r="F40" s="21">
        <v>4000</v>
      </c>
      <c r="G40" s="23">
        <v>1671</v>
      </c>
      <c r="H40" s="23">
        <v>4000</v>
      </c>
      <c r="I40" s="23">
        <v>4000</v>
      </c>
      <c r="J40" s="23">
        <v>4000</v>
      </c>
      <c r="K40" s="23">
        <v>4000</v>
      </c>
      <c r="L40" s="48"/>
    </row>
    <row r="41" spans="1:12" s="5" customFormat="1" ht="12.75">
      <c r="A41" s="86"/>
      <c r="B41" s="87"/>
      <c r="C41" s="86" t="s">
        <v>44</v>
      </c>
      <c r="D41" s="15" t="s">
        <v>93</v>
      </c>
      <c r="E41" s="21">
        <v>1611</v>
      </c>
      <c r="F41" s="21">
        <v>1500</v>
      </c>
      <c r="G41" s="23">
        <v>180</v>
      </c>
      <c r="H41" s="23">
        <v>2000</v>
      </c>
      <c r="I41" s="23">
        <v>2000</v>
      </c>
      <c r="J41" s="23">
        <v>2000</v>
      </c>
      <c r="K41" s="23">
        <v>2000</v>
      </c>
      <c r="L41" s="48"/>
    </row>
    <row r="42" spans="1:12" s="5" customFormat="1" ht="12.75">
      <c r="A42" s="86"/>
      <c r="B42" s="87"/>
      <c r="C42" s="86" t="s">
        <v>44</v>
      </c>
      <c r="D42" s="15" t="s">
        <v>92</v>
      </c>
      <c r="E42" s="21">
        <v>15145</v>
      </c>
      <c r="F42" s="21">
        <v>15000</v>
      </c>
      <c r="G42" s="23">
        <v>2640</v>
      </c>
      <c r="H42" s="23">
        <v>15000</v>
      </c>
      <c r="I42" s="23">
        <v>15000</v>
      </c>
      <c r="J42" s="23">
        <v>15000</v>
      </c>
      <c r="K42" s="23">
        <v>15000</v>
      </c>
      <c r="L42" s="48"/>
    </row>
    <row r="43" spans="1:12" s="5" customFormat="1" ht="12.75">
      <c r="A43" s="86"/>
      <c r="B43" s="87"/>
      <c r="C43" s="86" t="s">
        <v>44</v>
      </c>
      <c r="D43" s="15" t="s">
        <v>91</v>
      </c>
      <c r="E43" s="21">
        <v>4977</v>
      </c>
      <c r="F43" s="21">
        <v>5500</v>
      </c>
      <c r="G43" s="23">
        <v>6053</v>
      </c>
      <c r="H43" s="23">
        <v>8100</v>
      </c>
      <c r="I43" s="23">
        <v>8100</v>
      </c>
      <c r="J43" s="23">
        <v>8100</v>
      </c>
      <c r="K43" s="23">
        <v>8100</v>
      </c>
      <c r="L43" s="48"/>
    </row>
    <row r="44" spans="1:12" s="5" customFormat="1" ht="12.75">
      <c r="A44" s="86"/>
      <c r="B44" s="87"/>
      <c r="C44" s="86" t="s">
        <v>44</v>
      </c>
      <c r="D44" s="15" t="s">
        <v>90</v>
      </c>
      <c r="E44" s="21">
        <v>4217</v>
      </c>
      <c r="F44" s="21">
        <v>10500</v>
      </c>
      <c r="G44" s="23">
        <v>8652</v>
      </c>
      <c r="H44" s="23">
        <v>12000</v>
      </c>
      <c r="I44" s="23">
        <v>12000</v>
      </c>
      <c r="J44" s="23">
        <v>10000</v>
      </c>
      <c r="K44" s="23">
        <v>10000</v>
      </c>
      <c r="L44" s="48"/>
    </row>
    <row r="45" spans="1:12" s="5" customFormat="1" ht="12.75">
      <c r="A45" s="86"/>
      <c r="B45" s="87"/>
      <c r="C45" s="86" t="s">
        <v>44</v>
      </c>
      <c r="D45" s="73" t="s">
        <v>94</v>
      </c>
      <c r="E45" s="21">
        <v>4950</v>
      </c>
      <c r="F45" s="21">
        <v>6350</v>
      </c>
      <c r="G45" s="23">
        <v>1955</v>
      </c>
      <c r="H45" s="23">
        <v>17000</v>
      </c>
      <c r="I45" s="23">
        <v>15000</v>
      </c>
      <c r="J45" s="23">
        <v>3000</v>
      </c>
      <c r="K45" s="23">
        <v>3000</v>
      </c>
      <c r="L45" s="48"/>
    </row>
    <row r="46" spans="1:12" s="5" customFormat="1" ht="12.75">
      <c r="A46" s="86"/>
      <c r="B46" s="87"/>
      <c r="C46" s="86" t="s">
        <v>10</v>
      </c>
      <c r="D46" s="15" t="s">
        <v>95</v>
      </c>
      <c r="E46" s="21">
        <v>4942</v>
      </c>
      <c r="F46" s="21">
        <v>5000</v>
      </c>
      <c r="G46" s="23">
        <v>2634</v>
      </c>
      <c r="H46" s="23">
        <v>4500</v>
      </c>
      <c r="I46" s="23">
        <v>4500</v>
      </c>
      <c r="J46" s="23">
        <v>5000</v>
      </c>
      <c r="K46" s="23">
        <v>5500</v>
      </c>
      <c r="L46" s="48"/>
    </row>
    <row r="47" spans="1:12" s="5" customFormat="1" ht="12.75">
      <c r="A47" s="86"/>
      <c r="B47" s="87"/>
      <c r="C47" s="86" t="s">
        <v>44</v>
      </c>
      <c r="D47" s="15" t="s">
        <v>96</v>
      </c>
      <c r="E47" s="21">
        <v>2532</v>
      </c>
      <c r="F47" s="21">
        <v>2500</v>
      </c>
      <c r="G47" s="23">
        <v>1898</v>
      </c>
      <c r="H47" s="23">
        <v>3100</v>
      </c>
      <c r="I47" s="23">
        <v>3100</v>
      </c>
      <c r="J47" s="23">
        <v>2500</v>
      </c>
      <c r="K47" s="23">
        <v>2500</v>
      </c>
      <c r="L47" s="48"/>
    </row>
    <row r="48" spans="1:12" s="5" customFormat="1" ht="12.75">
      <c r="A48" s="86"/>
      <c r="B48" s="87"/>
      <c r="C48" s="86" t="s">
        <v>44</v>
      </c>
      <c r="D48" s="15" t="s">
        <v>97</v>
      </c>
      <c r="E48" s="21">
        <v>17673</v>
      </c>
      <c r="F48" s="21">
        <v>16000</v>
      </c>
      <c r="G48" s="23">
        <v>2481</v>
      </c>
      <c r="H48" s="23">
        <v>11550</v>
      </c>
      <c r="I48" s="23">
        <v>11550</v>
      </c>
      <c r="J48" s="23">
        <v>10000</v>
      </c>
      <c r="K48" s="23">
        <v>10000</v>
      </c>
      <c r="L48" s="48"/>
    </row>
    <row r="49" spans="1:12" s="5" customFormat="1" ht="12.75">
      <c r="A49" s="86"/>
      <c r="B49" s="87"/>
      <c r="C49" s="86" t="s">
        <v>44</v>
      </c>
      <c r="D49" s="15" t="s">
        <v>98</v>
      </c>
      <c r="E49" s="21">
        <v>6823</v>
      </c>
      <c r="F49" s="21">
        <v>8621</v>
      </c>
      <c r="G49" s="23">
        <v>5093</v>
      </c>
      <c r="H49" s="23">
        <v>7100</v>
      </c>
      <c r="I49" s="23">
        <v>7100</v>
      </c>
      <c r="J49" s="23">
        <v>7100</v>
      </c>
      <c r="K49" s="23">
        <v>7100</v>
      </c>
      <c r="L49" s="48"/>
    </row>
    <row r="50" spans="1:12" s="5" customFormat="1" ht="12.75">
      <c r="A50" s="86"/>
      <c r="B50" s="87"/>
      <c r="C50" s="86" t="s">
        <v>44</v>
      </c>
      <c r="D50" s="15" t="s">
        <v>99</v>
      </c>
      <c r="E50" s="21">
        <v>3428</v>
      </c>
      <c r="F50" s="21">
        <v>3500</v>
      </c>
      <c r="G50" s="23">
        <v>193</v>
      </c>
      <c r="H50" s="23">
        <v>500</v>
      </c>
      <c r="I50" s="23">
        <v>500</v>
      </c>
      <c r="J50" s="23">
        <v>500</v>
      </c>
      <c r="K50" s="23">
        <v>500</v>
      </c>
      <c r="L50" s="48"/>
    </row>
    <row r="51" spans="1:12" s="5" customFormat="1" ht="12.75">
      <c r="A51" s="86"/>
      <c r="B51" s="87"/>
      <c r="C51" s="86" t="s">
        <v>44</v>
      </c>
      <c r="D51" s="15" t="s">
        <v>100</v>
      </c>
      <c r="E51" s="21">
        <v>8866</v>
      </c>
      <c r="F51" s="21">
        <v>8500</v>
      </c>
      <c r="G51" s="23">
        <v>2655</v>
      </c>
      <c r="H51" s="23">
        <v>6000</v>
      </c>
      <c r="I51" s="23">
        <v>6000</v>
      </c>
      <c r="J51" s="23">
        <v>6000</v>
      </c>
      <c r="K51" s="23">
        <v>6000</v>
      </c>
      <c r="L51" s="48"/>
    </row>
    <row r="52" spans="1:12" s="5" customFormat="1" ht="12.75">
      <c r="A52" s="86"/>
      <c r="B52" s="87"/>
      <c r="C52" s="89" t="s">
        <v>17</v>
      </c>
      <c r="D52" s="15" t="s">
        <v>101</v>
      </c>
      <c r="E52" s="21">
        <v>2700</v>
      </c>
      <c r="F52" s="21">
        <v>7400</v>
      </c>
      <c r="G52" s="23">
        <v>3102</v>
      </c>
      <c r="H52" s="23">
        <v>9900</v>
      </c>
      <c r="I52" s="23">
        <v>4700</v>
      </c>
      <c r="J52" s="23">
        <v>4700</v>
      </c>
      <c r="K52" s="23">
        <v>4700</v>
      </c>
      <c r="L52" s="48"/>
    </row>
    <row r="53" spans="1:12" s="5" customFormat="1" ht="12.75">
      <c r="A53" s="86"/>
      <c r="B53" s="87"/>
      <c r="C53" s="79" t="s">
        <v>44</v>
      </c>
      <c r="D53" s="15" t="s">
        <v>102</v>
      </c>
      <c r="E53" s="44">
        <v>19703</v>
      </c>
      <c r="F53" s="21">
        <v>0</v>
      </c>
      <c r="G53" s="23">
        <v>1936</v>
      </c>
      <c r="H53" s="23">
        <v>0</v>
      </c>
      <c r="I53" s="23">
        <v>0</v>
      </c>
      <c r="J53" s="23">
        <v>0</v>
      </c>
      <c r="K53" s="23">
        <v>0</v>
      </c>
      <c r="L53" s="48"/>
    </row>
    <row r="54" spans="1:12" s="5" customFormat="1" ht="12.75">
      <c r="A54" s="86"/>
      <c r="B54" s="87"/>
      <c r="C54" s="79" t="s">
        <v>18</v>
      </c>
      <c r="D54" s="73" t="s">
        <v>103</v>
      </c>
      <c r="E54" s="21">
        <v>8858</v>
      </c>
      <c r="F54" s="21">
        <v>10000</v>
      </c>
      <c r="G54" s="23">
        <v>7642</v>
      </c>
      <c r="H54" s="23">
        <v>10000</v>
      </c>
      <c r="I54" s="23">
        <v>10000</v>
      </c>
      <c r="J54" s="23">
        <v>10000</v>
      </c>
      <c r="K54" s="23">
        <v>10000</v>
      </c>
      <c r="L54" s="48"/>
    </row>
    <row r="55" spans="1:12" s="5" customFormat="1" ht="12.75">
      <c r="A55" s="86"/>
      <c r="B55" s="87"/>
      <c r="C55" s="86" t="s">
        <v>44</v>
      </c>
      <c r="D55" s="15" t="s">
        <v>104</v>
      </c>
      <c r="E55" s="21">
        <v>4059</v>
      </c>
      <c r="F55" s="21">
        <v>4500</v>
      </c>
      <c r="G55" s="23">
        <v>2979</v>
      </c>
      <c r="H55" s="23">
        <v>4000</v>
      </c>
      <c r="I55" s="23">
        <v>4000</v>
      </c>
      <c r="J55" s="23">
        <v>4000</v>
      </c>
      <c r="K55" s="23">
        <v>4000</v>
      </c>
      <c r="L55" s="48"/>
    </row>
    <row r="56" spans="1:12" s="5" customFormat="1" ht="12.75">
      <c r="A56" s="86"/>
      <c r="B56" s="87"/>
      <c r="C56" s="86" t="s">
        <v>44</v>
      </c>
      <c r="D56" s="15" t="s">
        <v>112</v>
      </c>
      <c r="E56" s="21">
        <v>14775</v>
      </c>
      <c r="F56" s="21">
        <v>15000</v>
      </c>
      <c r="G56" s="23">
        <v>2067</v>
      </c>
      <c r="H56" s="23">
        <v>5000</v>
      </c>
      <c r="I56" s="23">
        <v>5000</v>
      </c>
      <c r="J56" s="23">
        <v>5000</v>
      </c>
      <c r="K56" s="23">
        <v>5000</v>
      </c>
      <c r="L56" s="48"/>
    </row>
    <row r="57" spans="1:12" s="5" customFormat="1" ht="12.75">
      <c r="A57" s="86"/>
      <c r="B57" s="87"/>
      <c r="C57" s="86" t="s">
        <v>44</v>
      </c>
      <c r="D57" s="15" t="s">
        <v>105</v>
      </c>
      <c r="E57" s="21">
        <v>104167</v>
      </c>
      <c r="F57" s="21">
        <v>105000</v>
      </c>
      <c r="G57" s="23">
        <v>87313</v>
      </c>
      <c r="H57" s="23">
        <v>120000</v>
      </c>
      <c r="I57" s="23">
        <v>120000</v>
      </c>
      <c r="J57" s="23">
        <v>125000</v>
      </c>
      <c r="K57" s="23">
        <v>130000</v>
      </c>
      <c r="L57" s="48"/>
    </row>
    <row r="58" spans="1:12" s="5" customFormat="1" ht="12.75">
      <c r="A58" s="86"/>
      <c r="B58" s="87"/>
      <c r="C58" s="86" t="s">
        <v>44</v>
      </c>
      <c r="D58" s="15" t="s">
        <v>106</v>
      </c>
      <c r="E58" s="21">
        <v>24849</v>
      </c>
      <c r="F58" s="21">
        <v>35000</v>
      </c>
      <c r="G58" s="23">
        <v>22185</v>
      </c>
      <c r="H58" s="23">
        <v>43000</v>
      </c>
      <c r="I58" s="23">
        <v>43000</v>
      </c>
      <c r="J58" s="23">
        <v>44000</v>
      </c>
      <c r="K58" s="23">
        <v>44000</v>
      </c>
      <c r="L58" s="48"/>
    </row>
    <row r="59" spans="1:12" s="5" customFormat="1" ht="12.75">
      <c r="A59" s="86"/>
      <c r="B59" s="87"/>
      <c r="C59" s="86" t="s">
        <v>44</v>
      </c>
      <c r="D59" s="15" t="s">
        <v>107</v>
      </c>
      <c r="E59" s="21">
        <v>6697</v>
      </c>
      <c r="F59" s="21">
        <v>4400</v>
      </c>
      <c r="G59" s="23">
        <v>4298</v>
      </c>
      <c r="H59" s="23">
        <v>6800</v>
      </c>
      <c r="I59" s="23">
        <v>6800</v>
      </c>
      <c r="J59" s="23">
        <v>6800</v>
      </c>
      <c r="K59" s="23">
        <v>6800</v>
      </c>
      <c r="L59" s="48"/>
    </row>
    <row r="60" spans="1:12" s="5" customFormat="1" ht="12.75">
      <c r="A60" s="86"/>
      <c r="B60" s="87"/>
      <c r="C60" s="86" t="s">
        <v>44</v>
      </c>
      <c r="D60" s="15" t="s">
        <v>304</v>
      </c>
      <c r="E60" s="21">
        <v>10886</v>
      </c>
      <c r="F60" s="21">
        <v>11900</v>
      </c>
      <c r="G60" s="23">
        <v>6954</v>
      </c>
      <c r="H60" s="23">
        <v>11000</v>
      </c>
      <c r="I60" s="23">
        <v>11000</v>
      </c>
      <c r="J60" s="23">
        <v>12000</v>
      </c>
      <c r="K60" s="23">
        <v>14000</v>
      </c>
      <c r="L60" s="48"/>
    </row>
    <row r="61" spans="1:12" s="5" customFormat="1" ht="12.75">
      <c r="A61" s="86"/>
      <c r="B61" s="87"/>
      <c r="C61" s="86" t="s">
        <v>44</v>
      </c>
      <c r="D61" s="15" t="s">
        <v>108</v>
      </c>
      <c r="E61" s="21">
        <v>1537</v>
      </c>
      <c r="F61" s="21">
        <v>0</v>
      </c>
      <c r="G61" s="23">
        <v>1597</v>
      </c>
      <c r="H61" s="23">
        <v>0</v>
      </c>
      <c r="I61" s="23">
        <v>0</v>
      </c>
      <c r="J61" s="23">
        <v>0</v>
      </c>
      <c r="K61" s="23">
        <v>0</v>
      </c>
      <c r="L61" s="48"/>
    </row>
    <row r="62" spans="1:12" s="5" customFormat="1" ht="12.75">
      <c r="A62" s="86"/>
      <c r="B62" s="87"/>
      <c r="C62" s="86" t="s">
        <v>44</v>
      </c>
      <c r="D62" s="75" t="s">
        <v>113</v>
      </c>
      <c r="E62" s="21">
        <v>16028</v>
      </c>
      <c r="F62" s="21">
        <v>15000</v>
      </c>
      <c r="G62" s="23">
        <v>11558</v>
      </c>
      <c r="H62" s="23">
        <v>17000</v>
      </c>
      <c r="I62" s="23">
        <v>17000</v>
      </c>
      <c r="J62" s="23">
        <v>17000</v>
      </c>
      <c r="K62" s="23">
        <v>17000</v>
      </c>
      <c r="L62" s="48"/>
    </row>
    <row r="63" spans="1:12" s="5" customFormat="1" ht="12.75">
      <c r="A63" s="86"/>
      <c r="B63" s="87"/>
      <c r="C63" s="79" t="s">
        <v>44</v>
      </c>
      <c r="D63" s="76" t="s">
        <v>109</v>
      </c>
      <c r="E63" s="21">
        <v>86026</v>
      </c>
      <c r="F63" s="21">
        <v>50000</v>
      </c>
      <c r="G63" s="23">
        <v>24832</v>
      </c>
      <c r="H63" s="23">
        <v>55000</v>
      </c>
      <c r="I63" s="23">
        <v>55000</v>
      </c>
      <c r="J63" s="23">
        <v>55000</v>
      </c>
      <c r="K63" s="23">
        <v>55000</v>
      </c>
      <c r="L63" s="48"/>
    </row>
    <row r="64" spans="1:12" s="5" customFormat="1" ht="12.75">
      <c r="A64" s="86"/>
      <c r="B64" s="87"/>
      <c r="C64" s="79" t="s">
        <v>10</v>
      </c>
      <c r="D64" s="76" t="s">
        <v>110</v>
      </c>
      <c r="E64" s="21">
        <v>43612</v>
      </c>
      <c r="F64" s="21">
        <v>60000</v>
      </c>
      <c r="G64" s="23">
        <v>44018</v>
      </c>
      <c r="H64" s="23">
        <v>62000</v>
      </c>
      <c r="I64" s="23">
        <v>62000</v>
      </c>
      <c r="J64" s="23">
        <v>65000</v>
      </c>
      <c r="K64" s="23">
        <v>68000</v>
      </c>
      <c r="L64" s="48"/>
    </row>
    <row r="65" spans="1:12" s="5" customFormat="1" ht="12.75">
      <c r="A65" s="86"/>
      <c r="B65" s="87"/>
      <c r="C65" s="86" t="s">
        <v>44</v>
      </c>
      <c r="D65" s="9" t="s">
        <v>111</v>
      </c>
      <c r="E65" s="27">
        <v>1697</v>
      </c>
      <c r="F65" s="21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48"/>
    </row>
    <row r="66" spans="1:12" s="5" customFormat="1" ht="12.75">
      <c r="A66" s="86"/>
      <c r="B66" s="90">
        <v>642</v>
      </c>
      <c r="C66" s="91"/>
      <c r="D66" s="17" t="s">
        <v>128</v>
      </c>
      <c r="E66" s="28">
        <f>SUM(E67:E69)</f>
        <v>36084</v>
      </c>
      <c r="F66" s="28">
        <f aca="true" t="shared" si="6" ref="F66:K66">SUM(F67:F69)</f>
        <v>24200</v>
      </c>
      <c r="G66" s="28">
        <f t="shared" si="6"/>
        <v>8821</v>
      </c>
      <c r="H66" s="28">
        <f t="shared" si="6"/>
        <v>13200</v>
      </c>
      <c r="I66" s="28">
        <f t="shared" si="6"/>
        <v>13200</v>
      </c>
      <c r="J66" s="28">
        <f t="shared" si="6"/>
        <v>16200</v>
      </c>
      <c r="K66" s="28">
        <f t="shared" si="6"/>
        <v>9200</v>
      </c>
      <c r="L66" s="48"/>
    </row>
    <row r="67" spans="1:12" s="6" customFormat="1" ht="12.75">
      <c r="A67" s="106"/>
      <c r="B67" s="90"/>
      <c r="C67" s="91" t="s">
        <v>13</v>
      </c>
      <c r="D67" s="101" t="s">
        <v>129</v>
      </c>
      <c r="E67" s="21">
        <v>1137</v>
      </c>
      <c r="F67" s="21">
        <v>1200</v>
      </c>
      <c r="G67" s="21">
        <v>1044</v>
      </c>
      <c r="H67" s="21">
        <v>1200</v>
      </c>
      <c r="I67" s="21">
        <v>1200</v>
      </c>
      <c r="J67" s="21">
        <v>1200</v>
      </c>
      <c r="K67" s="21">
        <v>1200</v>
      </c>
      <c r="L67" s="49"/>
    </row>
    <row r="68" spans="1:12" s="6" customFormat="1" ht="12.75">
      <c r="A68" s="106"/>
      <c r="B68" s="90"/>
      <c r="C68" s="91" t="s">
        <v>44</v>
      </c>
      <c r="D68" s="18" t="s">
        <v>130</v>
      </c>
      <c r="E68" s="21">
        <v>32603</v>
      </c>
      <c r="F68" s="21">
        <v>23000</v>
      </c>
      <c r="G68" s="25">
        <v>5741</v>
      </c>
      <c r="H68" s="25">
        <v>12000</v>
      </c>
      <c r="I68" s="25">
        <v>12000</v>
      </c>
      <c r="J68" s="25">
        <v>15000</v>
      </c>
      <c r="K68" s="25">
        <v>8000</v>
      </c>
      <c r="L68" s="49"/>
    </row>
    <row r="69" spans="1:12" s="6" customFormat="1" ht="12.75">
      <c r="A69" s="106"/>
      <c r="B69" s="90"/>
      <c r="C69" s="91" t="s">
        <v>44</v>
      </c>
      <c r="D69" s="18" t="s">
        <v>131</v>
      </c>
      <c r="E69" s="21">
        <v>2344</v>
      </c>
      <c r="F69" s="21">
        <v>0</v>
      </c>
      <c r="G69" s="25">
        <v>2036</v>
      </c>
      <c r="H69" s="25">
        <v>0</v>
      </c>
      <c r="I69" s="25">
        <v>0</v>
      </c>
      <c r="J69" s="25">
        <v>0</v>
      </c>
      <c r="K69" s="25">
        <v>0</v>
      </c>
      <c r="L69" s="49"/>
    </row>
    <row r="70" spans="1:12" s="3" customFormat="1" ht="15">
      <c r="A70" s="107"/>
      <c r="B70" s="92"/>
      <c r="C70" s="93"/>
      <c r="D70" s="13" t="s">
        <v>114</v>
      </c>
      <c r="E70" s="26">
        <f>SUM(E5+E8+E9+E10+E66)</f>
        <v>2042519</v>
      </c>
      <c r="F70" s="26">
        <f aca="true" t="shared" si="7" ref="F70:K70">SUM(F5+F8+F9+F10+F66)</f>
        <v>1954010</v>
      </c>
      <c r="G70" s="26">
        <f t="shared" si="7"/>
        <v>1365256</v>
      </c>
      <c r="H70" s="26">
        <f t="shared" si="7"/>
        <v>2043383</v>
      </c>
      <c r="I70" s="26">
        <f t="shared" si="7"/>
        <v>2044036</v>
      </c>
      <c r="J70" s="26">
        <f t="shared" si="7"/>
        <v>1983030</v>
      </c>
      <c r="K70" s="26">
        <f t="shared" si="7"/>
        <v>2003827</v>
      </c>
      <c r="L70" s="50"/>
    </row>
    <row r="71" spans="1:12" s="3" customFormat="1" ht="15">
      <c r="A71" s="106"/>
      <c r="B71" s="90"/>
      <c r="C71" s="91"/>
      <c r="D71" s="19"/>
      <c r="E71" s="59"/>
      <c r="F71" s="59"/>
      <c r="G71" s="59"/>
      <c r="H71" s="59"/>
      <c r="I71" s="59"/>
      <c r="J71" s="59"/>
      <c r="K71" s="59"/>
      <c r="L71" s="50"/>
    </row>
    <row r="72" spans="1:12" s="8" customFormat="1" ht="15">
      <c r="A72" s="106" t="s">
        <v>120</v>
      </c>
      <c r="B72" s="94">
        <v>637</v>
      </c>
      <c r="C72" s="227" t="s">
        <v>28</v>
      </c>
      <c r="D72" s="228" t="s">
        <v>137</v>
      </c>
      <c r="E72" s="28">
        <v>56472</v>
      </c>
      <c r="F72" s="28">
        <v>0</v>
      </c>
      <c r="G72" s="28">
        <v>0</v>
      </c>
      <c r="H72" s="28">
        <v>2500</v>
      </c>
      <c r="I72" s="28">
        <v>2500</v>
      </c>
      <c r="J72" s="28">
        <v>5000</v>
      </c>
      <c r="K72" s="28">
        <v>12500</v>
      </c>
      <c r="L72" s="52"/>
    </row>
    <row r="73" spans="1:12" s="8" customFormat="1" ht="15">
      <c r="A73" s="106" t="s">
        <v>154</v>
      </c>
      <c r="B73" s="94">
        <v>637</v>
      </c>
      <c r="C73" s="227" t="s">
        <v>28</v>
      </c>
      <c r="D73" s="228" t="s">
        <v>155</v>
      </c>
      <c r="E73" s="28">
        <v>0</v>
      </c>
      <c r="F73" s="28">
        <v>0</v>
      </c>
      <c r="G73" s="28">
        <v>32607</v>
      </c>
      <c r="H73" s="28">
        <v>0</v>
      </c>
      <c r="I73" s="28">
        <v>0</v>
      </c>
      <c r="J73" s="28">
        <v>0</v>
      </c>
      <c r="K73" s="28">
        <v>0</v>
      </c>
      <c r="L73" s="52"/>
    </row>
    <row r="74" spans="1:12" s="120" customFormat="1" ht="15">
      <c r="A74" s="116"/>
      <c r="B74" s="117"/>
      <c r="C74" s="118"/>
      <c r="D74" s="102" t="s">
        <v>114</v>
      </c>
      <c r="E74" s="26">
        <f>SUM(E72:E73)</f>
        <v>56472</v>
      </c>
      <c r="F74" s="26">
        <f aca="true" t="shared" si="8" ref="F74:K74">SUM(F72:F73)</f>
        <v>0</v>
      </c>
      <c r="G74" s="26">
        <f t="shared" si="8"/>
        <v>32607</v>
      </c>
      <c r="H74" s="26">
        <f t="shared" si="8"/>
        <v>2500</v>
      </c>
      <c r="I74" s="26">
        <f t="shared" si="8"/>
        <v>2500</v>
      </c>
      <c r="J74" s="26">
        <f t="shared" si="8"/>
        <v>5000</v>
      </c>
      <c r="K74" s="26">
        <f t="shared" si="8"/>
        <v>12500</v>
      </c>
      <c r="L74" s="119"/>
    </row>
    <row r="75" spans="1:12" s="120" customFormat="1" ht="15">
      <c r="A75" s="229"/>
      <c r="B75" s="230"/>
      <c r="C75" s="231"/>
      <c r="D75" s="228"/>
      <c r="E75" s="59"/>
      <c r="F75" s="59"/>
      <c r="G75" s="59"/>
      <c r="H75" s="59"/>
      <c r="I75" s="59"/>
      <c r="J75" s="59"/>
      <c r="K75" s="59"/>
      <c r="L75" s="119"/>
    </row>
    <row r="76" spans="1:12" s="11" customFormat="1" ht="12.75">
      <c r="A76" s="79"/>
      <c r="B76" s="87"/>
      <c r="C76" s="89"/>
      <c r="D76" s="20"/>
      <c r="E76" s="34"/>
      <c r="F76" s="34"/>
      <c r="G76" s="35"/>
      <c r="H76" s="35"/>
      <c r="I76" s="35"/>
      <c r="J76" s="35"/>
      <c r="K76" s="35"/>
      <c r="L76" s="53"/>
    </row>
    <row r="77" spans="1:12" s="11" customFormat="1" ht="12.75">
      <c r="A77" s="79"/>
      <c r="B77" s="87"/>
      <c r="C77" s="89"/>
      <c r="D77" s="20"/>
      <c r="E77" s="34"/>
      <c r="F77" s="34"/>
      <c r="G77" s="35"/>
      <c r="H77" s="35"/>
      <c r="I77" s="35"/>
      <c r="J77" s="35"/>
      <c r="K77" s="35"/>
      <c r="L77" s="53"/>
    </row>
    <row r="78" spans="1:12" s="11" customFormat="1" ht="12.75">
      <c r="A78" s="79"/>
      <c r="B78" s="87"/>
      <c r="C78" s="89"/>
      <c r="D78" s="20"/>
      <c r="E78" s="34"/>
      <c r="F78" s="34"/>
      <c r="G78" s="35"/>
      <c r="H78" s="35"/>
      <c r="I78" s="35"/>
      <c r="J78" s="35"/>
      <c r="K78" s="35"/>
      <c r="L78" s="53"/>
    </row>
    <row r="79" spans="1:12" s="7" customFormat="1" ht="15">
      <c r="A79" s="152" t="s">
        <v>162</v>
      </c>
      <c r="B79" s="124"/>
      <c r="C79" s="125"/>
      <c r="D79" s="126"/>
      <c r="E79" s="125"/>
      <c r="F79" s="127"/>
      <c r="G79" s="128"/>
      <c r="H79" s="129"/>
      <c r="I79" s="129"/>
      <c r="J79" s="28"/>
      <c r="K79" s="28"/>
      <c r="L79" s="51"/>
    </row>
    <row r="80" spans="1:12" s="7" customFormat="1" ht="15">
      <c r="A80" s="140" t="s">
        <v>164</v>
      </c>
      <c r="B80" s="158">
        <v>630</v>
      </c>
      <c r="C80" s="262" t="s">
        <v>158</v>
      </c>
      <c r="D80" s="121" t="s">
        <v>161</v>
      </c>
      <c r="E80" s="122">
        <f>SUM(E81:E85)</f>
        <v>25448</v>
      </c>
      <c r="F80" s="122">
        <f aca="true" t="shared" si="9" ref="F80:K80">SUM(F81:F85)</f>
        <v>23046</v>
      </c>
      <c r="G80" s="122">
        <f t="shared" si="9"/>
        <v>18185</v>
      </c>
      <c r="H80" s="122">
        <f t="shared" si="9"/>
        <v>31846</v>
      </c>
      <c r="I80" s="122">
        <f t="shared" si="9"/>
        <v>23000</v>
      </c>
      <c r="J80" s="122">
        <f t="shared" si="9"/>
        <v>29716</v>
      </c>
      <c r="K80" s="122">
        <f t="shared" si="9"/>
        <v>29716</v>
      </c>
      <c r="L80" s="51"/>
    </row>
    <row r="81" spans="1:12" s="7" customFormat="1" ht="12.75">
      <c r="A81" s="141"/>
      <c r="B81" s="142">
        <v>632</v>
      </c>
      <c r="C81" s="143"/>
      <c r="D81" s="128" t="s">
        <v>166</v>
      </c>
      <c r="E81" s="129">
        <v>443</v>
      </c>
      <c r="F81" s="129">
        <v>300</v>
      </c>
      <c r="G81" s="187">
        <v>299</v>
      </c>
      <c r="H81" s="129">
        <v>320</v>
      </c>
      <c r="I81" s="129">
        <v>300</v>
      </c>
      <c r="J81" s="28">
        <v>320</v>
      </c>
      <c r="K81" s="28">
        <v>320</v>
      </c>
      <c r="L81" s="51"/>
    </row>
    <row r="82" spans="1:12" s="7" customFormat="1" ht="12.75">
      <c r="A82" s="146"/>
      <c r="B82" s="147">
        <v>633</v>
      </c>
      <c r="C82" s="148"/>
      <c r="D82" s="138" t="s">
        <v>165</v>
      </c>
      <c r="E82" s="129">
        <v>4716</v>
      </c>
      <c r="F82" s="129">
        <v>2500</v>
      </c>
      <c r="G82" s="187">
        <v>3333</v>
      </c>
      <c r="H82" s="129">
        <v>5500</v>
      </c>
      <c r="I82" s="166">
        <v>2800</v>
      </c>
      <c r="J82" s="28">
        <v>6000</v>
      </c>
      <c r="K82" s="28">
        <v>6000</v>
      </c>
      <c r="L82" s="51"/>
    </row>
    <row r="83" spans="1:12" s="7" customFormat="1" ht="12.75">
      <c r="A83" s="144"/>
      <c r="B83" s="147">
        <v>634</v>
      </c>
      <c r="C83" s="149"/>
      <c r="D83" s="138" t="s">
        <v>352</v>
      </c>
      <c r="E83" s="129">
        <v>2869</v>
      </c>
      <c r="F83" s="129">
        <v>4000</v>
      </c>
      <c r="G83" s="187">
        <v>3571</v>
      </c>
      <c r="H83" s="129">
        <v>6950</v>
      </c>
      <c r="I83" s="166">
        <v>3800</v>
      </c>
      <c r="J83" s="28">
        <v>5000</v>
      </c>
      <c r="K83" s="28">
        <v>5000</v>
      </c>
      <c r="L83" s="51"/>
    </row>
    <row r="84" spans="1:12" s="7" customFormat="1" ht="12.75">
      <c r="A84" s="146"/>
      <c r="B84" s="147">
        <v>635</v>
      </c>
      <c r="C84" s="150"/>
      <c r="D84" s="138" t="s">
        <v>163</v>
      </c>
      <c r="E84" s="129">
        <v>1649</v>
      </c>
      <c r="F84" s="129">
        <v>1000</v>
      </c>
      <c r="G84" s="187">
        <v>310</v>
      </c>
      <c r="H84" s="129">
        <v>2180</v>
      </c>
      <c r="I84" s="166">
        <v>850</v>
      </c>
      <c r="J84" s="28">
        <v>2000</v>
      </c>
      <c r="K84" s="28">
        <v>2000</v>
      </c>
      <c r="L84" s="51"/>
    </row>
    <row r="85" spans="1:12" s="7" customFormat="1" ht="12.75">
      <c r="A85" s="144"/>
      <c r="B85" s="147">
        <v>637</v>
      </c>
      <c r="C85" s="148"/>
      <c r="D85" s="138" t="s">
        <v>156</v>
      </c>
      <c r="E85" s="129">
        <f aca="true" t="shared" si="10" ref="E85:K85">SUM(E86:E88)</f>
        <v>15771</v>
      </c>
      <c r="F85" s="129">
        <f t="shared" si="10"/>
        <v>15246</v>
      </c>
      <c r="G85" s="129">
        <f t="shared" si="10"/>
        <v>10672</v>
      </c>
      <c r="H85" s="129">
        <f t="shared" si="10"/>
        <v>16896</v>
      </c>
      <c r="I85" s="129">
        <f t="shared" si="10"/>
        <v>15250</v>
      </c>
      <c r="J85" s="129">
        <f t="shared" si="10"/>
        <v>16396</v>
      </c>
      <c r="K85" s="129">
        <f t="shared" si="10"/>
        <v>16396</v>
      </c>
      <c r="L85" s="51"/>
    </row>
    <row r="86" spans="1:12" s="7" customFormat="1" ht="12.75">
      <c r="A86" s="144"/>
      <c r="B86" s="151"/>
      <c r="C86" s="145"/>
      <c r="D86" s="133" t="s">
        <v>160</v>
      </c>
      <c r="E86" s="135">
        <v>220</v>
      </c>
      <c r="F86" s="135">
        <v>300</v>
      </c>
      <c r="G86" s="194">
        <v>0</v>
      </c>
      <c r="H86" s="186">
        <v>850</v>
      </c>
      <c r="I86" s="186">
        <v>100</v>
      </c>
      <c r="J86" s="27">
        <v>850</v>
      </c>
      <c r="K86" s="27">
        <v>850</v>
      </c>
      <c r="L86" s="51"/>
    </row>
    <row r="87" spans="1:12" s="7" customFormat="1" ht="12.75">
      <c r="A87" s="144"/>
      <c r="B87" s="151"/>
      <c r="C87" s="145"/>
      <c r="D87" s="133" t="s">
        <v>157</v>
      </c>
      <c r="E87" s="135">
        <v>1805</v>
      </c>
      <c r="F87" s="135">
        <v>1200</v>
      </c>
      <c r="G87" s="194">
        <v>1431</v>
      </c>
      <c r="H87" s="186">
        <v>2300</v>
      </c>
      <c r="I87" s="186">
        <v>1400</v>
      </c>
      <c r="J87" s="27">
        <v>1800</v>
      </c>
      <c r="K87" s="27">
        <v>1800</v>
      </c>
      <c r="L87" s="51"/>
    </row>
    <row r="88" spans="1:12" s="7" customFormat="1" ht="12.75">
      <c r="A88" s="144"/>
      <c r="B88" s="151"/>
      <c r="C88" s="145"/>
      <c r="D88" s="133" t="s">
        <v>159</v>
      </c>
      <c r="E88" s="135">
        <v>13746</v>
      </c>
      <c r="F88" s="135">
        <v>13746</v>
      </c>
      <c r="G88" s="194">
        <v>9241</v>
      </c>
      <c r="H88" s="186">
        <v>13746</v>
      </c>
      <c r="I88" s="186">
        <v>13750</v>
      </c>
      <c r="J88" s="27">
        <v>13746</v>
      </c>
      <c r="K88" s="27">
        <v>13746</v>
      </c>
      <c r="L88" s="51"/>
    </row>
    <row r="89" spans="1:12" s="7" customFormat="1" ht="12.75">
      <c r="A89" s="144"/>
      <c r="B89" s="151"/>
      <c r="C89" s="145"/>
      <c r="D89" s="133"/>
      <c r="E89" s="135"/>
      <c r="F89" s="135"/>
      <c r="G89" s="128"/>
      <c r="H89" s="129"/>
      <c r="I89" s="129"/>
      <c r="J89" s="27"/>
      <c r="K89" s="27"/>
      <c r="L89" s="51"/>
    </row>
    <row r="90" spans="1:12" s="57" customFormat="1" ht="15">
      <c r="A90" s="157" t="s">
        <v>167</v>
      </c>
      <c r="B90" s="153"/>
      <c r="C90" s="154"/>
      <c r="D90" s="154"/>
      <c r="E90" s="155"/>
      <c r="F90" s="155"/>
      <c r="G90" s="156"/>
      <c r="H90" s="155"/>
      <c r="I90" s="155"/>
      <c r="J90" s="59"/>
      <c r="K90" s="59"/>
      <c r="L90" s="56"/>
    </row>
    <row r="91" spans="1:12" s="7" customFormat="1" ht="15">
      <c r="A91" s="140" t="s">
        <v>168</v>
      </c>
      <c r="B91" s="158">
        <v>635</v>
      </c>
      <c r="C91" s="262" t="s">
        <v>310</v>
      </c>
      <c r="D91" s="121" t="s">
        <v>353</v>
      </c>
      <c r="E91" s="161">
        <f>SUM(E92:E94)</f>
        <v>35768</v>
      </c>
      <c r="F91" s="161">
        <f aca="true" t="shared" si="11" ref="F91:K91">SUM(F92:F94)</f>
        <v>70000</v>
      </c>
      <c r="G91" s="161">
        <f t="shared" si="11"/>
        <v>53344</v>
      </c>
      <c r="H91" s="161">
        <f t="shared" si="11"/>
        <v>100000</v>
      </c>
      <c r="I91" s="161">
        <f t="shared" si="11"/>
        <v>204000</v>
      </c>
      <c r="J91" s="161">
        <f t="shared" si="11"/>
        <v>250000</v>
      </c>
      <c r="K91" s="161">
        <f t="shared" si="11"/>
        <v>240000</v>
      </c>
      <c r="L91" s="51"/>
    </row>
    <row r="92" spans="1:12" s="183" customFormat="1" ht="12.75">
      <c r="A92" s="208"/>
      <c r="B92" s="276">
        <v>635</v>
      </c>
      <c r="C92" s="180" t="s">
        <v>32</v>
      </c>
      <c r="D92" s="105" t="s">
        <v>138</v>
      </c>
      <c r="E92" s="186">
        <v>0</v>
      </c>
      <c r="F92" s="186">
        <v>0</v>
      </c>
      <c r="G92" s="186">
        <v>0</v>
      </c>
      <c r="H92" s="186">
        <v>0</v>
      </c>
      <c r="I92" s="186">
        <v>136000</v>
      </c>
      <c r="J92" s="186">
        <v>160000</v>
      </c>
      <c r="K92" s="186">
        <v>150000</v>
      </c>
      <c r="L92" s="182"/>
    </row>
    <row r="93" spans="1:12" s="7" customFormat="1" ht="12.75">
      <c r="A93" s="144"/>
      <c r="B93" s="160" t="s">
        <v>29</v>
      </c>
      <c r="C93" s="145" t="s">
        <v>32</v>
      </c>
      <c r="D93" s="133" t="s">
        <v>170</v>
      </c>
      <c r="E93" s="135">
        <v>30054</v>
      </c>
      <c r="F93" s="135">
        <v>60000</v>
      </c>
      <c r="G93" s="194">
        <v>46402</v>
      </c>
      <c r="H93" s="186">
        <v>90000</v>
      </c>
      <c r="I93" s="186">
        <v>60000</v>
      </c>
      <c r="J93" s="186">
        <v>80000</v>
      </c>
      <c r="K93" s="186">
        <v>80000</v>
      </c>
      <c r="L93" s="51"/>
    </row>
    <row r="94" spans="1:12" s="7" customFormat="1" ht="12.75">
      <c r="A94" s="144"/>
      <c r="B94" s="160" t="s">
        <v>29</v>
      </c>
      <c r="C94" s="145" t="s">
        <v>169</v>
      </c>
      <c r="D94" s="133" t="s">
        <v>171</v>
      </c>
      <c r="E94" s="135">
        <v>5714</v>
      </c>
      <c r="F94" s="135">
        <v>10000</v>
      </c>
      <c r="G94" s="194">
        <v>6942</v>
      </c>
      <c r="H94" s="186">
        <v>10000</v>
      </c>
      <c r="I94" s="186">
        <v>8000</v>
      </c>
      <c r="J94" s="186">
        <v>10000</v>
      </c>
      <c r="K94" s="186">
        <v>10000</v>
      </c>
      <c r="L94" s="51"/>
    </row>
    <row r="95" spans="1:12" s="7" customFormat="1" ht="12.75">
      <c r="A95" s="144"/>
      <c r="B95" s="160"/>
      <c r="C95" s="145"/>
      <c r="D95" s="133"/>
      <c r="E95" s="135"/>
      <c r="F95" s="135"/>
      <c r="G95" s="128"/>
      <c r="H95" s="129"/>
      <c r="I95" s="129"/>
      <c r="J95" s="27"/>
      <c r="K95" s="27"/>
      <c r="L95" s="51"/>
    </row>
    <row r="96" spans="1:12" s="8" customFormat="1" ht="15">
      <c r="A96" s="157" t="s">
        <v>172</v>
      </c>
      <c r="B96" s="168"/>
      <c r="C96" s="165"/>
      <c r="D96" s="165"/>
      <c r="E96" s="166"/>
      <c r="F96" s="166"/>
      <c r="G96" s="167"/>
      <c r="H96" s="166"/>
      <c r="I96" s="166"/>
      <c r="J96" s="28"/>
      <c r="K96" s="28"/>
      <c r="L96" s="52"/>
    </row>
    <row r="97" spans="1:12" s="7" customFormat="1" ht="15">
      <c r="A97" s="171" t="s">
        <v>173</v>
      </c>
      <c r="B97" s="169"/>
      <c r="C97" s="158" t="s">
        <v>311</v>
      </c>
      <c r="D97" s="170" t="s">
        <v>161</v>
      </c>
      <c r="E97" s="161">
        <f aca="true" t="shared" si="12" ref="E97:K97">SUM(E98+E99+E103+E108+E109)</f>
        <v>281180</v>
      </c>
      <c r="F97" s="161">
        <f t="shared" si="12"/>
        <v>321200</v>
      </c>
      <c r="G97" s="161">
        <f t="shared" si="12"/>
        <v>181228</v>
      </c>
      <c r="H97" s="161">
        <f t="shared" si="12"/>
        <v>383274</v>
      </c>
      <c r="I97" s="161">
        <f t="shared" si="12"/>
        <v>321319</v>
      </c>
      <c r="J97" s="161">
        <f t="shared" si="12"/>
        <v>399341</v>
      </c>
      <c r="K97" s="161">
        <f t="shared" si="12"/>
        <v>368500</v>
      </c>
      <c r="L97" s="51"/>
    </row>
    <row r="98" spans="1:12" s="7" customFormat="1" ht="12.75">
      <c r="A98" s="144"/>
      <c r="B98" s="221" t="s">
        <v>174</v>
      </c>
      <c r="C98" s="145" t="s">
        <v>42</v>
      </c>
      <c r="D98" s="133" t="s">
        <v>175</v>
      </c>
      <c r="E98" s="166">
        <v>13675</v>
      </c>
      <c r="F98" s="166">
        <v>25000</v>
      </c>
      <c r="G98" s="187">
        <v>5775</v>
      </c>
      <c r="H98" s="129">
        <v>15000</v>
      </c>
      <c r="I98" s="129">
        <v>15000</v>
      </c>
      <c r="J98" s="28">
        <v>15000</v>
      </c>
      <c r="K98" s="28">
        <v>10000</v>
      </c>
      <c r="L98" s="51"/>
    </row>
    <row r="99" spans="1:12" s="8" customFormat="1" ht="12.75">
      <c r="A99" s="162"/>
      <c r="B99" s="221" t="s">
        <v>29</v>
      </c>
      <c r="C99" s="164"/>
      <c r="D99" s="165" t="s">
        <v>178</v>
      </c>
      <c r="E99" s="166">
        <f aca="true" t="shared" si="13" ref="E99:K99">SUM(E100:E102)</f>
        <v>148118</v>
      </c>
      <c r="F99" s="166">
        <f t="shared" si="13"/>
        <v>165000</v>
      </c>
      <c r="G99" s="166">
        <f t="shared" si="13"/>
        <v>93280</v>
      </c>
      <c r="H99" s="166">
        <f t="shared" si="13"/>
        <v>246600</v>
      </c>
      <c r="I99" s="166">
        <f>SUM(I100:I102)</f>
        <v>193000</v>
      </c>
      <c r="J99" s="166">
        <f t="shared" si="13"/>
        <v>251000</v>
      </c>
      <c r="K99" s="166">
        <f t="shared" si="13"/>
        <v>225000</v>
      </c>
      <c r="L99" s="52"/>
    </row>
    <row r="100" spans="1:12" s="7" customFormat="1" ht="12.75">
      <c r="A100" s="144"/>
      <c r="B100" s="201"/>
      <c r="C100" s="145" t="s">
        <v>34</v>
      </c>
      <c r="D100" s="133" t="s">
        <v>318</v>
      </c>
      <c r="E100" s="135">
        <v>114442</v>
      </c>
      <c r="F100" s="135">
        <v>130000</v>
      </c>
      <c r="G100" s="194">
        <v>55085</v>
      </c>
      <c r="H100" s="186">
        <v>151600</v>
      </c>
      <c r="I100" s="186">
        <v>130000</v>
      </c>
      <c r="J100" s="186">
        <v>150000</v>
      </c>
      <c r="K100" s="186">
        <v>130000</v>
      </c>
      <c r="L100" s="51"/>
    </row>
    <row r="101" spans="1:12" s="7" customFormat="1" ht="12.75">
      <c r="A101" s="144"/>
      <c r="B101" s="201"/>
      <c r="C101" s="145" t="s">
        <v>42</v>
      </c>
      <c r="D101" s="133" t="s">
        <v>320</v>
      </c>
      <c r="E101" s="135">
        <v>19965</v>
      </c>
      <c r="F101" s="135">
        <v>25000</v>
      </c>
      <c r="G101" s="194">
        <v>32985</v>
      </c>
      <c r="H101" s="186">
        <v>85000</v>
      </c>
      <c r="I101" s="186">
        <v>55000</v>
      </c>
      <c r="J101" s="27">
        <v>91000</v>
      </c>
      <c r="K101" s="27">
        <v>85000</v>
      </c>
      <c r="L101" s="51"/>
    </row>
    <row r="102" spans="1:12" s="7" customFormat="1" ht="12.75">
      <c r="A102" s="144"/>
      <c r="B102" s="201"/>
      <c r="C102" s="145" t="s">
        <v>179</v>
      </c>
      <c r="D102" s="133" t="s">
        <v>319</v>
      </c>
      <c r="E102" s="135">
        <v>13711</v>
      </c>
      <c r="F102" s="135">
        <v>10000</v>
      </c>
      <c r="G102" s="194">
        <v>5210</v>
      </c>
      <c r="H102" s="186">
        <v>10000</v>
      </c>
      <c r="I102" s="186">
        <v>8000</v>
      </c>
      <c r="J102" s="27">
        <v>10000</v>
      </c>
      <c r="K102" s="27">
        <v>10000</v>
      </c>
      <c r="L102" s="51"/>
    </row>
    <row r="103" spans="1:12" s="8" customFormat="1" ht="12.75">
      <c r="A103" s="162"/>
      <c r="B103" s="221" t="s">
        <v>176</v>
      </c>
      <c r="C103" s="164"/>
      <c r="D103" s="165" t="s">
        <v>177</v>
      </c>
      <c r="E103" s="166">
        <f>SUM(E104:E107)</f>
        <v>115967</v>
      </c>
      <c r="F103" s="166">
        <f aca="true" t="shared" si="14" ref="F103:K103">SUM(F104:F107)</f>
        <v>123500</v>
      </c>
      <c r="G103" s="166">
        <f t="shared" si="14"/>
        <v>80572</v>
      </c>
      <c r="H103" s="166">
        <f t="shared" si="14"/>
        <v>116974</v>
      </c>
      <c r="I103" s="166">
        <f>SUM(I104:I107)</f>
        <v>108619</v>
      </c>
      <c r="J103" s="166">
        <f t="shared" si="14"/>
        <v>128341</v>
      </c>
      <c r="K103" s="166">
        <f t="shared" si="14"/>
        <v>128500</v>
      </c>
      <c r="L103" s="52"/>
    </row>
    <row r="104" spans="1:12" s="7" customFormat="1" ht="12.75">
      <c r="A104" s="144"/>
      <c r="B104" s="201"/>
      <c r="C104" s="145" t="s">
        <v>34</v>
      </c>
      <c r="D104" s="133" t="s">
        <v>317</v>
      </c>
      <c r="E104" s="135">
        <v>15221</v>
      </c>
      <c r="F104" s="135">
        <v>14500</v>
      </c>
      <c r="G104" s="194">
        <v>10785</v>
      </c>
      <c r="H104" s="186">
        <v>14274</v>
      </c>
      <c r="I104" s="186">
        <v>14274</v>
      </c>
      <c r="J104" s="186">
        <v>14341</v>
      </c>
      <c r="K104" s="186">
        <v>14500</v>
      </c>
      <c r="L104" s="51"/>
    </row>
    <row r="105" spans="1:12" s="7" customFormat="1" ht="12.75">
      <c r="A105" s="144"/>
      <c r="B105" s="201"/>
      <c r="C105" s="145" t="s">
        <v>181</v>
      </c>
      <c r="D105" s="133" t="s">
        <v>183</v>
      </c>
      <c r="E105" s="135">
        <v>96862</v>
      </c>
      <c r="F105" s="135">
        <v>100000</v>
      </c>
      <c r="G105" s="194">
        <v>68352</v>
      </c>
      <c r="H105" s="186">
        <v>93700</v>
      </c>
      <c r="I105" s="186">
        <v>85345</v>
      </c>
      <c r="J105" s="186">
        <v>105000</v>
      </c>
      <c r="K105" s="186">
        <v>105000</v>
      </c>
      <c r="L105" s="51"/>
    </row>
    <row r="106" spans="1:12" s="7" customFormat="1" ht="12.75">
      <c r="A106" s="144"/>
      <c r="B106" s="201"/>
      <c r="C106" s="145" t="s">
        <v>181</v>
      </c>
      <c r="D106" s="133" t="s">
        <v>187</v>
      </c>
      <c r="E106" s="135">
        <v>0</v>
      </c>
      <c r="F106" s="135">
        <v>5000</v>
      </c>
      <c r="G106" s="194">
        <v>0</v>
      </c>
      <c r="H106" s="186">
        <v>5000</v>
      </c>
      <c r="I106" s="186">
        <v>5000</v>
      </c>
      <c r="J106" s="186">
        <v>5000</v>
      </c>
      <c r="K106" s="186">
        <v>5000</v>
      </c>
      <c r="L106" s="51"/>
    </row>
    <row r="107" spans="1:12" s="7" customFormat="1" ht="12.75">
      <c r="A107" s="144"/>
      <c r="B107" s="201"/>
      <c r="C107" s="172" t="s">
        <v>179</v>
      </c>
      <c r="D107" s="133" t="s">
        <v>184</v>
      </c>
      <c r="E107" s="135">
        <v>3884</v>
      </c>
      <c r="F107" s="135">
        <v>4000</v>
      </c>
      <c r="G107" s="194">
        <v>1435</v>
      </c>
      <c r="H107" s="186">
        <v>4000</v>
      </c>
      <c r="I107" s="186">
        <v>4000</v>
      </c>
      <c r="J107" s="186">
        <v>4000</v>
      </c>
      <c r="K107" s="186">
        <v>4000</v>
      </c>
      <c r="L107" s="51"/>
    </row>
    <row r="108" spans="1:12" s="7" customFormat="1" ht="12.75">
      <c r="A108" s="173" t="s">
        <v>185</v>
      </c>
      <c r="B108" s="221" t="s">
        <v>176</v>
      </c>
      <c r="C108" s="177" t="s">
        <v>179</v>
      </c>
      <c r="D108" s="165" t="s">
        <v>186</v>
      </c>
      <c r="E108" s="166">
        <v>3090</v>
      </c>
      <c r="F108" s="166">
        <v>2700</v>
      </c>
      <c r="G108" s="196">
        <v>1601</v>
      </c>
      <c r="H108" s="166">
        <v>2700</v>
      </c>
      <c r="I108" s="166">
        <v>2700</v>
      </c>
      <c r="J108" s="166">
        <v>3000</v>
      </c>
      <c r="K108" s="166">
        <v>3000</v>
      </c>
      <c r="L108" s="51"/>
    </row>
    <row r="109" spans="1:12" s="7" customFormat="1" ht="12.75">
      <c r="A109" s="162"/>
      <c r="B109" s="221" t="s">
        <v>180</v>
      </c>
      <c r="C109" s="178" t="s">
        <v>181</v>
      </c>
      <c r="D109" s="165" t="s">
        <v>182</v>
      </c>
      <c r="E109" s="166">
        <v>330</v>
      </c>
      <c r="F109" s="166">
        <v>5000</v>
      </c>
      <c r="G109" s="196">
        <v>0</v>
      </c>
      <c r="H109" s="166">
        <v>2000</v>
      </c>
      <c r="I109" s="166">
        <v>2000</v>
      </c>
      <c r="J109" s="166">
        <v>2000</v>
      </c>
      <c r="K109" s="166">
        <v>2000</v>
      </c>
      <c r="L109" s="51"/>
    </row>
    <row r="110" spans="1:12" s="7" customFormat="1" ht="12.75">
      <c r="A110" s="144"/>
      <c r="B110" s="160"/>
      <c r="C110" s="145"/>
      <c r="D110" s="133"/>
      <c r="E110" s="135"/>
      <c r="F110" s="135"/>
      <c r="G110" s="128"/>
      <c r="H110" s="129"/>
      <c r="I110" s="129"/>
      <c r="J110" s="27"/>
      <c r="K110" s="27"/>
      <c r="L110" s="51"/>
    </row>
    <row r="111" spans="1:12" s="57" customFormat="1" ht="15">
      <c r="A111" s="157" t="s">
        <v>188</v>
      </c>
      <c r="B111" s="174"/>
      <c r="C111" s="154"/>
      <c r="D111" s="154"/>
      <c r="E111" s="155"/>
      <c r="F111" s="155"/>
      <c r="G111" s="156"/>
      <c r="H111" s="155"/>
      <c r="I111" s="155"/>
      <c r="J111" s="59"/>
      <c r="K111" s="59"/>
      <c r="L111" s="56"/>
    </row>
    <row r="112" spans="1:12" s="8" customFormat="1" ht="15">
      <c r="A112" s="171" t="s">
        <v>189</v>
      </c>
      <c r="B112" s="176"/>
      <c r="C112" s="159" t="s">
        <v>190</v>
      </c>
      <c r="D112" s="170" t="s">
        <v>161</v>
      </c>
      <c r="E112" s="161">
        <f>SUM(E113+E114+E115+E119)</f>
        <v>118708</v>
      </c>
      <c r="F112" s="161">
        <f aca="true" t="shared" si="15" ref="F112:K112">SUM(F113+F114+F115+F119)</f>
        <v>107850</v>
      </c>
      <c r="G112" s="161">
        <f t="shared" si="15"/>
        <v>78945</v>
      </c>
      <c r="H112" s="161">
        <f t="shared" si="15"/>
        <v>104220</v>
      </c>
      <c r="I112" s="161">
        <f t="shared" si="15"/>
        <v>106990</v>
      </c>
      <c r="J112" s="161">
        <f t="shared" si="15"/>
        <v>107200</v>
      </c>
      <c r="K112" s="161">
        <f t="shared" si="15"/>
        <v>107410</v>
      </c>
      <c r="L112" s="52"/>
    </row>
    <row r="113" spans="1:12" s="8" customFormat="1" ht="12.75">
      <c r="A113" s="162"/>
      <c r="B113" s="163" t="s">
        <v>2</v>
      </c>
      <c r="C113" s="164"/>
      <c r="D113" s="165" t="s">
        <v>77</v>
      </c>
      <c r="E113" s="166">
        <v>80025</v>
      </c>
      <c r="F113" s="166">
        <v>72000</v>
      </c>
      <c r="G113" s="196">
        <v>52775</v>
      </c>
      <c r="H113" s="166">
        <v>72400</v>
      </c>
      <c r="I113" s="166">
        <v>72400</v>
      </c>
      <c r="J113" s="28">
        <v>72600</v>
      </c>
      <c r="K113" s="28">
        <v>72800</v>
      </c>
      <c r="L113" s="52"/>
    </row>
    <row r="114" spans="1:12" s="8" customFormat="1" ht="12.75">
      <c r="A114" s="162"/>
      <c r="B114" s="163" t="s">
        <v>3</v>
      </c>
      <c r="C114" s="164"/>
      <c r="D114" s="165" t="s">
        <v>65</v>
      </c>
      <c r="E114" s="166">
        <v>27610</v>
      </c>
      <c r="F114" s="166">
        <v>26000</v>
      </c>
      <c r="G114" s="196">
        <v>18096</v>
      </c>
      <c r="H114" s="166">
        <v>21720</v>
      </c>
      <c r="I114" s="166">
        <v>25340</v>
      </c>
      <c r="J114" s="28">
        <v>25350</v>
      </c>
      <c r="K114" s="28">
        <v>25360</v>
      </c>
      <c r="L114" s="52"/>
    </row>
    <row r="115" spans="1:12" s="8" customFormat="1" ht="12.75">
      <c r="A115" s="162"/>
      <c r="B115" s="163" t="s">
        <v>88</v>
      </c>
      <c r="C115" s="164"/>
      <c r="D115" s="165" t="s">
        <v>87</v>
      </c>
      <c r="E115" s="166">
        <f aca="true" t="shared" si="16" ref="E115:K115">SUM(E116:E118)</f>
        <v>11073</v>
      </c>
      <c r="F115" s="166">
        <f t="shared" si="16"/>
        <v>9850</v>
      </c>
      <c r="G115" s="166">
        <f t="shared" si="16"/>
        <v>7946</v>
      </c>
      <c r="H115" s="166">
        <f t="shared" si="16"/>
        <v>10100</v>
      </c>
      <c r="I115" s="166">
        <f t="shared" si="16"/>
        <v>9250</v>
      </c>
      <c r="J115" s="166">
        <f t="shared" si="16"/>
        <v>9250</v>
      </c>
      <c r="K115" s="166">
        <f t="shared" si="16"/>
        <v>9250</v>
      </c>
      <c r="L115" s="52"/>
    </row>
    <row r="116" spans="1:12" s="7" customFormat="1" ht="12.75">
      <c r="A116" s="144"/>
      <c r="B116" s="160" t="s">
        <v>191</v>
      </c>
      <c r="C116" s="145"/>
      <c r="D116" s="133" t="s">
        <v>192</v>
      </c>
      <c r="E116" s="135">
        <v>969</v>
      </c>
      <c r="F116" s="135">
        <v>750</v>
      </c>
      <c r="G116" s="194">
        <v>728</v>
      </c>
      <c r="H116" s="186">
        <v>900</v>
      </c>
      <c r="I116" s="186">
        <v>750</v>
      </c>
      <c r="J116" s="186">
        <v>750</v>
      </c>
      <c r="K116" s="186">
        <v>750</v>
      </c>
      <c r="L116" s="51"/>
    </row>
    <row r="117" spans="1:12" s="7" customFormat="1" ht="12.75">
      <c r="A117" s="144"/>
      <c r="B117" s="160" t="s">
        <v>174</v>
      </c>
      <c r="C117" s="145"/>
      <c r="D117" s="133" t="s">
        <v>193</v>
      </c>
      <c r="E117" s="135">
        <v>1537</v>
      </c>
      <c r="F117" s="135">
        <v>1200</v>
      </c>
      <c r="G117" s="194">
        <v>1017</v>
      </c>
      <c r="H117" s="186">
        <v>700</v>
      </c>
      <c r="I117" s="186">
        <v>700</v>
      </c>
      <c r="J117" s="186">
        <v>700</v>
      </c>
      <c r="K117" s="186">
        <v>700</v>
      </c>
      <c r="L117" s="51"/>
    </row>
    <row r="118" spans="1:12" s="7" customFormat="1" ht="12.75">
      <c r="A118" s="144"/>
      <c r="B118" s="160" t="s">
        <v>176</v>
      </c>
      <c r="C118" s="145"/>
      <c r="D118" s="133" t="s">
        <v>350</v>
      </c>
      <c r="E118" s="135">
        <v>8567</v>
      </c>
      <c r="F118" s="135">
        <v>7900</v>
      </c>
      <c r="G118" s="194">
        <v>6201</v>
      </c>
      <c r="H118" s="186">
        <v>8500</v>
      </c>
      <c r="I118" s="186">
        <v>7800</v>
      </c>
      <c r="J118" s="186">
        <v>7800</v>
      </c>
      <c r="K118" s="186">
        <v>7800</v>
      </c>
      <c r="L118" s="51"/>
    </row>
    <row r="119" spans="1:12" s="7" customFormat="1" ht="12.75">
      <c r="A119" s="144"/>
      <c r="B119" s="163" t="s">
        <v>180</v>
      </c>
      <c r="C119" s="145"/>
      <c r="D119" s="165" t="s">
        <v>345</v>
      </c>
      <c r="E119" s="166">
        <v>0</v>
      </c>
      <c r="F119" s="166">
        <v>0</v>
      </c>
      <c r="G119" s="167">
        <v>128</v>
      </c>
      <c r="H119" s="166">
        <v>0</v>
      </c>
      <c r="I119" s="166">
        <v>0</v>
      </c>
      <c r="J119" s="28">
        <v>0</v>
      </c>
      <c r="K119" s="28">
        <v>0</v>
      </c>
      <c r="L119" s="51"/>
    </row>
    <row r="120" spans="1:12" s="57" customFormat="1" ht="15">
      <c r="A120" s="157" t="s">
        <v>194</v>
      </c>
      <c r="B120" s="174"/>
      <c r="C120" s="154"/>
      <c r="D120" s="154"/>
      <c r="E120" s="155"/>
      <c r="F120" s="155"/>
      <c r="G120" s="156"/>
      <c r="H120" s="155"/>
      <c r="I120" s="155"/>
      <c r="J120" s="59"/>
      <c r="K120" s="59"/>
      <c r="L120" s="56"/>
    </row>
    <row r="121" spans="1:12" s="7" customFormat="1" ht="15">
      <c r="A121" s="171" t="s">
        <v>195</v>
      </c>
      <c r="B121" s="175"/>
      <c r="C121" s="158">
        <v>11</v>
      </c>
      <c r="D121" s="170" t="s">
        <v>161</v>
      </c>
      <c r="E121" s="161">
        <f>SUM(E122:E126)</f>
        <v>165216</v>
      </c>
      <c r="F121" s="161">
        <f aca="true" t="shared" si="17" ref="F121:K121">SUM(F122:F126)</f>
        <v>332000</v>
      </c>
      <c r="G121" s="161">
        <f t="shared" si="17"/>
        <v>192065</v>
      </c>
      <c r="H121" s="161">
        <f t="shared" si="17"/>
        <v>203500</v>
      </c>
      <c r="I121" s="161">
        <f t="shared" si="17"/>
        <v>201500</v>
      </c>
      <c r="J121" s="161">
        <f t="shared" si="17"/>
        <v>202000</v>
      </c>
      <c r="K121" s="161">
        <f t="shared" si="17"/>
        <v>192000</v>
      </c>
      <c r="L121" s="51"/>
    </row>
    <row r="122" spans="1:12" s="7" customFormat="1" ht="12.75">
      <c r="A122" s="184"/>
      <c r="B122" s="181" t="s">
        <v>29</v>
      </c>
      <c r="C122" s="180" t="s">
        <v>197</v>
      </c>
      <c r="D122" s="185" t="s">
        <v>198</v>
      </c>
      <c r="E122" s="186">
        <v>2927</v>
      </c>
      <c r="F122" s="186">
        <v>500</v>
      </c>
      <c r="G122" s="194">
        <v>1524</v>
      </c>
      <c r="H122" s="186">
        <v>10000</v>
      </c>
      <c r="I122" s="186">
        <v>8000</v>
      </c>
      <c r="J122" s="27">
        <v>12000</v>
      </c>
      <c r="K122" s="27">
        <v>12000</v>
      </c>
      <c r="L122" s="51"/>
    </row>
    <row r="123" spans="1:12" s="183" customFormat="1" ht="12.75">
      <c r="A123" s="179"/>
      <c r="B123" s="181" t="s">
        <v>176</v>
      </c>
      <c r="C123" s="180" t="s">
        <v>197</v>
      </c>
      <c r="D123" s="185" t="s">
        <v>199</v>
      </c>
      <c r="E123" s="186">
        <v>160730</v>
      </c>
      <c r="F123" s="186">
        <v>157500</v>
      </c>
      <c r="G123" s="194">
        <v>176608</v>
      </c>
      <c r="H123" s="186">
        <v>193500</v>
      </c>
      <c r="I123" s="186">
        <v>193500</v>
      </c>
      <c r="J123" s="27">
        <v>190000</v>
      </c>
      <c r="K123" s="27">
        <v>180000</v>
      </c>
      <c r="L123" s="182"/>
    </row>
    <row r="124" spans="1:12" s="7" customFormat="1" ht="12.75">
      <c r="A124" s="144"/>
      <c r="B124" s="160" t="s">
        <v>191</v>
      </c>
      <c r="C124" s="145" t="s">
        <v>38</v>
      </c>
      <c r="D124" s="133" t="s">
        <v>196</v>
      </c>
      <c r="E124" s="135">
        <v>18</v>
      </c>
      <c r="F124" s="135">
        <v>0</v>
      </c>
      <c r="G124" s="194">
        <v>5009</v>
      </c>
      <c r="H124" s="186">
        <v>0</v>
      </c>
      <c r="I124" s="186">
        <v>0</v>
      </c>
      <c r="J124" s="27">
        <v>0</v>
      </c>
      <c r="K124" s="27">
        <v>0</v>
      </c>
      <c r="L124" s="51"/>
    </row>
    <row r="125" spans="1:12" s="7" customFormat="1" ht="12.75">
      <c r="A125" s="144"/>
      <c r="B125" s="160" t="s">
        <v>29</v>
      </c>
      <c r="C125" s="145" t="s">
        <v>38</v>
      </c>
      <c r="D125" s="133" t="s">
        <v>200</v>
      </c>
      <c r="E125" s="135">
        <v>0</v>
      </c>
      <c r="F125" s="135">
        <v>0</v>
      </c>
      <c r="G125" s="194">
        <v>899</v>
      </c>
      <c r="H125" s="186">
        <v>0</v>
      </c>
      <c r="I125" s="186">
        <v>0</v>
      </c>
      <c r="J125" s="27">
        <v>0</v>
      </c>
      <c r="K125" s="27">
        <v>0</v>
      </c>
      <c r="L125" s="51"/>
    </row>
    <row r="126" spans="1:12" s="7" customFormat="1" ht="12.75">
      <c r="A126" s="144"/>
      <c r="B126" s="160" t="s">
        <v>176</v>
      </c>
      <c r="C126" s="145" t="s">
        <v>38</v>
      </c>
      <c r="D126" s="133" t="s">
        <v>201</v>
      </c>
      <c r="E126" s="135">
        <v>1541</v>
      </c>
      <c r="F126" s="135">
        <v>174000</v>
      </c>
      <c r="G126" s="194">
        <v>8025</v>
      </c>
      <c r="H126" s="186">
        <v>0</v>
      </c>
      <c r="I126" s="186">
        <v>0</v>
      </c>
      <c r="J126" s="27">
        <v>0</v>
      </c>
      <c r="K126" s="27">
        <v>0</v>
      </c>
      <c r="L126" s="51"/>
    </row>
    <row r="127" spans="1:12" s="7" customFormat="1" ht="12.75">
      <c r="A127" s="144"/>
      <c r="B127" s="160"/>
      <c r="C127" s="145"/>
      <c r="D127" s="133"/>
      <c r="E127" s="135"/>
      <c r="F127" s="135"/>
      <c r="G127" s="187"/>
      <c r="H127" s="129"/>
      <c r="I127" s="129"/>
      <c r="J127" s="27"/>
      <c r="K127" s="27"/>
      <c r="L127" s="51"/>
    </row>
    <row r="128" spans="1:12" s="7" customFormat="1" ht="12.75">
      <c r="A128" s="144"/>
      <c r="B128" s="160"/>
      <c r="C128" s="145"/>
      <c r="D128" s="133"/>
      <c r="E128" s="135"/>
      <c r="F128" s="135"/>
      <c r="G128" s="187"/>
      <c r="H128" s="129"/>
      <c r="I128" s="129"/>
      <c r="J128" s="27"/>
      <c r="K128" s="27"/>
      <c r="L128" s="51"/>
    </row>
    <row r="129" spans="1:12" s="57" customFormat="1" ht="15">
      <c r="A129" s="157" t="s">
        <v>202</v>
      </c>
      <c r="B129" s="174"/>
      <c r="C129" s="154"/>
      <c r="D129" s="154"/>
      <c r="E129" s="155"/>
      <c r="F129" s="155"/>
      <c r="G129" s="195"/>
      <c r="H129" s="155"/>
      <c r="I129" s="155"/>
      <c r="J129" s="59"/>
      <c r="K129" s="59"/>
      <c r="L129" s="56"/>
    </row>
    <row r="130" spans="1:12" s="7" customFormat="1" ht="15">
      <c r="A130" s="171" t="s">
        <v>203</v>
      </c>
      <c r="B130" s="175"/>
      <c r="C130" s="158">
        <v>8</v>
      </c>
      <c r="D130" s="170" t="s">
        <v>161</v>
      </c>
      <c r="E130" s="161">
        <f aca="true" t="shared" si="18" ref="E130:K130">SUM(E131:E134)</f>
        <v>34098</v>
      </c>
      <c r="F130" s="161">
        <f t="shared" si="18"/>
        <v>14320</v>
      </c>
      <c r="G130" s="161">
        <f t="shared" si="18"/>
        <v>8762</v>
      </c>
      <c r="H130" s="161">
        <f t="shared" si="18"/>
        <v>20000</v>
      </c>
      <c r="I130" s="161">
        <f t="shared" si="18"/>
        <v>15000</v>
      </c>
      <c r="J130" s="161">
        <f t="shared" si="18"/>
        <v>16000</v>
      </c>
      <c r="K130" s="161">
        <f t="shared" si="18"/>
        <v>16000</v>
      </c>
      <c r="L130" s="51"/>
    </row>
    <row r="131" spans="1:12" s="7" customFormat="1" ht="12.75">
      <c r="A131" s="144"/>
      <c r="B131" s="160" t="s">
        <v>174</v>
      </c>
      <c r="C131" s="145" t="s">
        <v>380</v>
      </c>
      <c r="D131" s="133" t="s">
        <v>205</v>
      </c>
      <c r="E131" s="135">
        <v>1110</v>
      </c>
      <c r="F131" s="135">
        <v>1820</v>
      </c>
      <c r="G131" s="194">
        <v>787</v>
      </c>
      <c r="H131" s="186">
        <v>3000</v>
      </c>
      <c r="I131" s="186">
        <v>2000</v>
      </c>
      <c r="J131" s="186">
        <v>2000</v>
      </c>
      <c r="K131" s="186">
        <v>2000</v>
      </c>
      <c r="L131" s="51"/>
    </row>
    <row r="132" spans="1:12" s="7" customFormat="1" ht="12.75">
      <c r="A132" s="144"/>
      <c r="B132" s="160" t="s">
        <v>176</v>
      </c>
      <c r="C132" s="145" t="s">
        <v>380</v>
      </c>
      <c r="D132" s="178" t="s">
        <v>339</v>
      </c>
      <c r="E132" s="135">
        <v>20951</v>
      </c>
      <c r="F132" s="135">
        <v>12500</v>
      </c>
      <c r="G132" s="194">
        <v>7975</v>
      </c>
      <c r="H132" s="186">
        <v>15000</v>
      </c>
      <c r="I132" s="186">
        <v>12000</v>
      </c>
      <c r="J132" s="186">
        <v>13000</v>
      </c>
      <c r="K132" s="186">
        <v>13000</v>
      </c>
      <c r="L132" s="51"/>
    </row>
    <row r="133" spans="1:12" s="7" customFormat="1" ht="12.75">
      <c r="A133" s="144"/>
      <c r="B133" s="160" t="s">
        <v>176</v>
      </c>
      <c r="C133" s="145" t="s">
        <v>15</v>
      </c>
      <c r="D133" s="178" t="s">
        <v>341</v>
      </c>
      <c r="E133" s="135">
        <v>0</v>
      </c>
      <c r="F133" s="135">
        <v>0</v>
      </c>
      <c r="G133" s="194">
        <v>0</v>
      </c>
      <c r="H133" s="186">
        <v>2000</v>
      </c>
      <c r="I133" s="186">
        <v>1000</v>
      </c>
      <c r="J133" s="186">
        <v>1000</v>
      </c>
      <c r="K133" s="186">
        <v>1000</v>
      </c>
      <c r="L133" s="51"/>
    </row>
    <row r="134" spans="1:12" s="7" customFormat="1" ht="12.75">
      <c r="A134" s="144"/>
      <c r="B134" s="160" t="s">
        <v>180</v>
      </c>
      <c r="C134" s="172" t="s">
        <v>340</v>
      </c>
      <c r="D134" s="133" t="s">
        <v>204</v>
      </c>
      <c r="E134" s="135">
        <v>12037</v>
      </c>
      <c r="F134" s="135">
        <v>0</v>
      </c>
      <c r="G134" s="194">
        <v>0</v>
      </c>
      <c r="H134" s="186">
        <v>0</v>
      </c>
      <c r="I134" s="186">
        <v>0</v>
      </c>
      <c r="J134" s="186">
        <v>0</v>
      </c>
      <c r="K134" s="186">
        <v>0</v>
      </c>
      <c r="L134" s="51"/>
    </row>
    <row r="135" spans="1:12" s="7" customFormat="1" ht="12.75">
      <c r="A135" s="144"/>
      <c r="B135" s="160"/>
      <c r="C135" s="145"/>
      <c r="D135" s="133"/>
      <c r="E135" s="135"/>
      <c r="F135" s="135"/>
      <c r="G135" s="194"/>
      <c r="H135" s="129"/>
      <c r="I135" s="129"/>
      <c r="J135" s="27"/>
      <c r="K135" s="27"/>
      <c r="L135" s="51"/>
    </row>
    <row r="136" spans="1:12" s="57" customFormat="1" ht="15">
      <c r="A136" s="157" t="s">
        <v>206</v>
      </c>
      <c r="B136" s="174"/>
      <c r="C136" s="154"/>
      <c r="D136" s="154"/>
      <c r="E136" s="155"/>
      <c r="F136" s="155"/>
      <c r="G136" s="195"/>
      <c r="H136" s="155"/>
      <c r="I136" s="155"/>
      <c r="J136" s="59"/>
      <c r="K136" s="59"/>
      <c r="L136" s="56"/>
    </row>
    <row r="137" spans="1:12" s="8" customFormat="1" ht="15">
      <c r="A137" s="171" t="s">
        <v>207</v>
      </c>
      <c r="B137" s="176"/>
      <c r="C137" s="158">
        <v>9</v>
      </c>
      <c r="D137" s="170" t="s">
        <v>161</v>
      </c>
      <c r="E137" s="161">
        <f>SUM(E138:E141)</f>
        <v>18753</v>
      </c>
      <c r="F137" s="161">
        <f aca="true" t="shared" si="19" ref="F137:K137">SUM(F138:F141)</f>
        <v>13800</v>
      </c>
      <c r="G137" s="161">
        <f t="shared" si="19"/>
        <v>1550</v>
      </c>
      <c r="H137" s="161">
        <f t="shared" si="19"/>
        <v>6800</v>
      </c>
      <c r="I137" s="161">
        <f t="shared" si="19"/>
        <v>10000</v>
      </c>
      <c r="J137" s="161">
        <f t="shared" si="19"/>
        <v>9500</v>
      </c>
      <c r="K137" s="161">
        <f t="shared" si="19"/>
        <v>9500</v>
      </c>
      <c r="L137" s="52"/>
    </row>
    <row r="138" spans="1:12" s="7" customFormat="1" ht="12.75">
      <c r="A138" s="144"/>
      <c r="B138" s="160" t="s">
        <v>174</v>
      </c>
      <c r="C138" s="145" t="s">
        <v>217</v>
      </c>
      <c r="D138" s="133" t="s">
        <v>210</v>
      </c>
      <c r="E138" s="135">
        <v>3958</v>
      </c>
      <c r="F138" s="135">
        <v>3500</v>
      </c>
      <c r="G138" s="194">
        <v>0</v>
      </c>
      <c r="H138" s="186">
        <v>1000</v>
      </c>
      <c r="I138" s="186">
        <v>1000</v>
      </c>
      <c r="J138" s="186">
        <v>1000</v>
      </c>
      <c r="K138" s="186">
        <v>1000</v>
      </c>
      <c r="L138" s="51"/>
    </row>
    <row r="139" spans="1:12" s="7" customFormat="1" ht="12.75">
      <c r="A139" s="144"/>
      <c r="B139" s="160" t="s">
        <v>208</v>
      </c>
      <c r="C139" s="145" t="s">
        <v>217</v>
      </c>
      <c r="D139" s="133" t="s">
        <v>211</v>
      </c>
      <c r="E139" s="135">
        <v>0</v>
      </c>
      <c r="F139" s="135">
        <v>300</v>
      </c>
      <c r="G139" s="194">
        <v>0</v>
      </c>
      <c r="H139" s="186">
        <v>500</v>
      </c>
      <c r="I139" s="186">
        <v>500</v>
      </c>
      <c r="J139" s="186">
        <v>500</v>
      </c>
      <c r="K139" s="186">
        <v>500</v>
      </c>
      <c r="L139" s="51"/>
    </row>
    <row r="140" spans="1:12" s="7" customFormat="1" ht="12.75">
      <c r="A140" s="144"/>
      <c r="B140" s="160" t="s">
        <v>176</v>
      </c>
      <c r="C140" s="145" t="s">
        <v>217</v>
      </c>
      <c r="D140" s="133" t="s">
        <v>212</v>
      </c>
      <c r="E140" s="135">
        <v>4635</v>
      </c>
      <c r="F140" s="135">
        <v>10000</v>
      </c>
      <c r="G140" s="194">
        <v>1550</v>
      </c>
      <c r="H140" s="186">
        <v>5300</v>
      </c>
      <c r="I140" s="186">
        <v>8500</v>
      </c>
      <c r="J140" s="186">
        <v>8000</v>
      </c>
      <c r="K140" s="186">
        <v>8000</v>
      </c>
      <c r="L140" s="51"/>
    </row>
    <row r="141" spans="1:12" s="7" customFormat="1" ht="12.75">
      <c r="A141" s="144"/>
      <c r="B141" s="160" t="s">
        <v>180</v>
      </c>
      <c r="C141" s="145" t="s">
        <v>150</v>
      </c>
      <c r="D141" s="133" t="s">
        <v>209</v>
      </c>
      <c r="E141" s="135">
        <v>10160</v>
      </c>
      <c r="F141" s="135">
        <v>0</v>
      </c>
      <c r="G141" s="194">
        <v>0</v>
      </c>
      <c r="H141" s="186">
        <v>0</v>
      </c>
      <c r="I141" s="186">
        <v>0</v>
      </c>
      <c r="J141" s="186">
        <v>0</v>
      </c>
      <c r="K141" s="186">
        <v>0</v>
      </c>
      <c r="L141" s="51"/>
    </row>
    <row r="142" spans="1:12" s="7" customFormat="1" ht="12.75">
      <c r="A142" s="144"/>
      <c r="B142" s="160"/>
      <c r="C142" s="145"/>
      <c r="D142" s="133"/>
      <c r="E142" s="135"/>
      <c r="F142" s="135"/>
      <c r="G142" s="187"/>
      <c r="H142" s="129"/>
      <c r="I142" s="129"/>
      <c r="J142" s="27"/>
      <c r="K142" s="27"/>
      <c r="L142" s="51"/>
    </row>
    <row r="143" spans="1:12" s="57" customFormat="1" ht="15">
      <c r="A143" s="157" t="s">
        <v>213</v>
      </c>
      <c r="B143" s="174"/>
      <c r="C143" s="154"/>
      <c r="D143" s="154"/>
      <c r="E143" s="155"/>
      <c r="F143" s="155"/>
      <c r="G143" s="195"/>
      <c r="H143" s="155"/>
      <c r="I143" s="155"/>
      <c r="J143" s="59"/>
      <c r="K143" s="59"/>
      <c r="L143" s="56"/>
    </row>
    <row r="144" spans="1:12" s="7" customFormat="1" ht="15" customHeight="1">
      <c r="A144" s="171" t="s">
        <v>214</v>
      </c>
      <c r="B144" s="175"/>
      <c r="C144" s="159" t="s">
        <v>216</v>
      </c>
      <c r="D144" s="170" t="s">
        <v>161</v>
      </c>
      <c r="E144" s="161">
        <f>SUM(E145:E147)</f>
        <v>43943</v>
      </c>
      <c r="F144" s="161">
        <f aca="true" t="shared" si="20" ref="F144:K144">SUM(F145:F147)</f>
        <v>51220</v>
      </c>
      <c r="G144" s="161">
        <f t="shared" si="20"/>
        <v>33847</v>
      </c>
      <c r="H144" s="161">
        <f t="shared" si="20"/>
        <v>54700</v>
      </c>
      <c r="I144" s="161">
        <f t="shared" si="20"/>
        <v>54700</v>
      </c>
      <c r="J144" s="161">
        <f t="shared" si="20"/>
        <v>56000</v>
      </c>
      <c r="K144" s="161">
        <f t="shared" si="20"/>
        <v>56200</v>
      </c>
      <c r="L144" s="51"/>
    </row>
    <row r="145" spans="1:12" s="7" customFormat="1" ht="12.75">
      <c r="A145" s="144"/>
      <c r="B145" s="160" t="s">
        <v>176</v>
      </c>
      <c r="C145" s="145"/>
      <c r="D145" s="133" t="s">
        <v>215</v>
      </c>
      <c r="E145" s="135">
        <v>4515</v>
      </c>
      <c r="F145" s="135">
        <v>7900</v>
      </c>
      <c r="G145" s="194">
        <v>4283</v>
      </c>
      <c r="H145" s="186">
        <v>8000</v>
      </c>
      <c r="I145" s="186">
        <v>8000</v>
      </c>
      <c r="J145" s="186">
        <v>8200</v>
      </c>
      <c r="K145" s="186">
        <v>8200</v>
      </c>
      <c r="L145" s="51"/>
    </row>
    <row r="146" spans="1:12" s="7" customFormat="1" ht="12.75">
      <c r="A146" s="144"/>
      <c r="B146" s="160" t="s">
        <v>176</v>
      </c>
      <c r="C146" s="145"/>
      <c r="D146" s="133" t="s">
        <v>218</v>
      </c>
      <c r="E146" s="135">
        <v>39339</v>
      </c>
      <c r="F146" s="135">
        <v>43000</v>
      </c>
      <c r="G146" s="194">
        <v>29131</v>
      </c>
      <c r="H146" s="186">
        <v>45000</v>
      </c>
      <c r="I146" s="186">
        <v>45000</v>
      </c>
      <c r="J146" s="186">
        <v>46000</v>
      </c>
      <c r="K146" s="186">
        <v>46200</v>
      </c>
      <c r="L146" s="51"/>
    </row>
    <row r="147" spans="1:12" s="7" customFormat="1" ht="12.75">
      <c r="A147" s="144"/>
      <c r="B147" s="160" t="s">
        <v>176</v>
      </c>
      <c r="C147" s="145"/>
      <c r="D147" s="133" t="s">
        <v>219</v>
      </c>
      <c r="E147" s="135">
        <v>89</v>
      </c>
      <c r="F147" s="135">
        <v>320</v>
      </c>
      <c r="G147" s="194">
        <v>433</v>
      </c>
      <c r="H147" s="186">
        <v>1700</v>
      </c>
      <c r="I147" s="186">
        <v>1700</v>
      </c>
      <c r="J147" s="186">
        <v>1800</v>
      </c>
      <c r="K147" s="186">
        <v>1800</v>
      </c>
      <c r="L147" s="51"/>
    </row>
    <row r="148" spans="1:12" s="7" customFormat="1" ht="12.75">
      <c r="A148" s="144"/>
      <c r="B148" s="160"/>
      <c r="C148" s="145"/>
      <c r="D148" s="133"/>
      <c r="E148" s="135"/>
      <c r="F148" s="135"/>
      <c r="G148" s="194"/>
      <c r="H148" s="186"/>
      <c r="I148" s="186"/>
      <c r="J148" s="27"/>
      <c r="K148" s="27"/>
      <c r="L148" s="51"/>
    </row>
    <row r="149" spans="1:12" s="7" customFormat="1" ht="12.75">
      <c r="A149" s="144"/>
      <c r="B149" s="160"/>
      <c r="C149" s="145"/>
      <c r="D149" s="133"/>
      <c r="E149" s="135"/>
      <c r="F149" s="135"/>
      <c r="G149" s="187"/>
      <c r="H149" s="129"/>
      <c r="I149" s="129"/>
      <c r="J149" s="27"/>
      <c r="K149" s="27"/>
      <c r="L149" s="51"/>
    </row>
    <row r="150" spans="1:12" s="7" customFormat="1" ht="15">
      <c r="A150" s="157" t="s">
        <v>220</v>
      </c>
      <c r="B150" s="160"/>
      <c r="C150" s="145"/>
      <c r="D150" s="133"/>
      <c r="E150" s="135"/>
      <c r="F150" s="135"/>
      <c r="G150" s="187"/>
      <c r="H150" s="129"/>
      <c r="I150" s="129"/>
      <c r="J150" s="27"/>
      <c r="K150" s="27"/>
      <c r="L150" s="51"/>
    </row>
    <row r="151" spans="1:12" s="7" customFormat="1" ht="15">
      <c r="A151" s="171" t="s">
        <v>214</v>
      </c>
      <c r="B151" s="175" t="s">
        <v>176</v>
      </c>
      <c r="C151" s="159" t="s">
        <v>45</v>
      </c>
      <c r="D151" s="170" t="s">
        <v>221</v>
      </c>
      <c r="E151" s="161">
        <v>102127</v>
      </c>
      <c r="F151" s="161">
        <v>73425</v>
      </c>
      <c r="G151" s="197">
        <v>55984</v>
      </c>
      <c r="H151" s="161">
        <v>73425</v>
      </c>
      <c r="I151" s="161">
        <v>73425</v>
      </c>
      <c r="J151" s="161">
        <v>73425</v>
      </c>
      <c r="K151" s="161">
        <v>73425</v>
      </c>
      <c r="L151" s="51"/>
    </row>
    <row r="152" spans="1:12" s="7" customFormat="1" ht="12.75">
      <c r="A152" s="198"/>
      <c r="B152" s="199"/>
      <c r="C152" s="167"/>
      <c r="D152" s="167"/>
      <c r="E152" s="166"/>
      <c r="F152" s="166"/>
      <c r="G152" s="196"/>
      <c r="H152" s="166"/>
      <c r="I152" s="166"/>
      <c r="J152" s="28"/>
      <c r="K152" s="28"/>
      <c r="L152" s="51"/>
    </row>
    <row r="153" spans="1:12" s="7" customFormat="1" ht="12.75">
      <c r="A153" s="198"/>
      <c r="B153" s="199"/>
      <c r="C153" s="167"/>
      <c r="D153" s="167"/>
      <c r="E153" s="166"/>
      <c r="F153" s="166"/>
      <c r="G153" s="196"/>
      <c r="H153" s="166"/>
      <c r="I153" s="166"/>
      <c r="J153" s="28"/>
      <c r="K153" s="28"/>
      <c r="L153" s="51"/>
    </row>
    <row r="154" spans="1:12" s="7" customFormat="1" ht="12.75">
      <c r="A154" s="198"/>
      <c r="B154" s="199"/>
      <c r="C154" s="167"/>
      <c r="D154" s="167"/>
      <c r="E154" s="166"/>
      <c r="F154" s="166"/>
      <c r="G154" s="196"/>
      <c r="H154" s="166"/>
      <c r="I154" s="166"/>
      <c r="J154" s="28"/>
      <c r="K154" s="28"/>
      <c r="L154" s="51"/>
    </row>
    <row r="155" spans="1:12" s="7" customFormat="1" ht="15">
      <c r="A155" s="157" t="s">
        <v>222</v>
      </c>
      <c r="B155" s="160"/>
      <c r="C155" s="145"/>
      <c r="D155" s="133"/>
      <c r="E155" s="135"/>
      <c r="F155" s="135"/>
      <c r="G155" s="187"/>
      <c r="H155" s="129"/>
      <c r="I155" s="129"/>
      <c r="J155" s="27"/>
      <c r="K155" s="27"/>
      <c r="L155" s="51"/>
    </row>
    <row r="156" spans="1:12" s="7" customFormat="1" ht="15">
      <c r="A156" s="171" t="s">
        <v>223</v>
      </c>
      <c r="B156" s="176"/>
      <c r="C156" s="159" t="s">
        <v>224</v>
      </c>
      <c r="D156" s="170" t="s">
        <v>161</v>
      </c>
      <c r="E156" s="161">
        <f>SUM(E157:E158)</f>
        <v>9062</v>
      </c>
      <c r="F156" s="161">
        <f aca="true" t="shared" si="21" ref="F156:K156">SUM(F157:F158)</f>
        <v>9400</v>
      </c>
      <c r="G156" s="161">
        <f t="shared" si="21"/>
        <v>4681</v>
      </c>
      <c r="H156" s="161">
        <f t="shared" si="21"/>
        <v>9400</v>
      </c>
      <c r="I156" s="161">
        <f t="shared" si="21"/>
        <v>7000</v>
      </c>
      <c r="J156" s="161">
        <f t="shared" si="21"/>
        <v>7200</v>
      </c>
      <c r="K156" s="161">
        <f t="shared" si="21"/>
        <v>7300</v>
      </c>
      <c r="L156" s="51"/>
    </row>
    <row r="157" spans="1:12" s="7" customFormat="1" ht="12.75">
      <c r="A157" s="144"/>
      <c r="B157" s="160" t="s">
        <v>174</v>
      </c>
      <c r="C157" s="145"/>
      <c r="D157" s="133" t="s">
        <v>225</v>
      </c>
      <c r="E157" s="135">
        <v>3131</v>
      </c>
      <c r="F157" s="135">
        <v>3000</v>
      </c>
      <c r="G157" s="194">
        <v>862</v>
      </c>
      <c r="H157" s="186">
        <v>3000</v>
      </c>
      <c r="I157" s="186">
        <v>1000</v>
      </c>
      <c r="J157" s="27">
        <v>1200</v>
      </c>
      <c r="K157" s="27">
        <v>1300</v>
      </c>
      <c r="L157" s="51"/>
    </row>
    <row r="158" spans="1:12" s="7" customFormat="1" ht="12.75">
      <c r="A158" s="144"/>
      <c r="B158" s="160" t="s">
        <v>176</v>
      </c>
      <c r="C158" s="145"/>
      <c r="D158" s="133" t="s">
        <v>226</v>
      </c>
      <c r="E158" s="135">
        <v>5931</v>
      </c>
      <c r="F158" s="135">
        <v>6400</v>
      </c>
      <c r="G158" s="194">
        <v>3819</v>
      </c>
      <c r="H158" s="186">
        <v>6400</v>
      </c>
      <c r="I158" s="186">
        <v>6000</v>
      </c>
      <c r="J158" s="27">
        <v>6000</v>
      </c>
      <c r="K158" s="27">
        <v>6000</v>
      </c>
      <c r="L158" s="51"/>
    </row>
    <row r="159" spans="1:12" s="7" customFormat="1" ht="12.75">
      <c r="A159" s="144"/>
      <c r="B159" s="160"/>
      <c r="C159" s="145"/>
      <c r="D159" s="133"/>
      <c r="E159" s="135"/>
      <c r="F159" s="135"/>
      <c r="G159" s="194"/>
      <c r="H159" s="186"/>
      <c r="I159" s="186"/>
      <c r="J159" s="27"/>
      <c r="K159" s="27"/>
      <c r="L159" s="51"/>
    </row>
    <row r="160" spans="1:12" s="7" customFormat="1" ht="12.75">
      <c r="A160" s="144"/>
      <c r="B160" s="160"/>
      <c r="C160" s="145"/>
      <c r="D160" s="133"/>
      <c r="E160" s="135"/>
      <c r="F160" s="135"/>
      <c r="G160" s="187"/>
      <c r="H160" s="129"/>
      <c r="I160" s="129"/>
      <c r="J160" s="27"/>
      <c r="K160" s="27"/>
      <c r="L160" s="51"/>
    </row>
    <row r="161" spans="1:12" s="7" customFormat="1" ht="15">
      <c r="A161" s="157" t="s">
        <v>227</v>
      </c>
      <c r="B161" s="160"/>
      <c r="C161" s="145"/>
      <c r="D161" s="133"/>
      <c r="E161" s="135"/>
      <c r="F161" s="135"/>
      <c r="G161" s="187"/>
      <c r="H161" s="129"/>
      <c r="I161" s="129"/>
      <c r="J161" s="27"/>
      <c r="K161" s="27"/>
      <c r="L161" s="51"/>
    </row>
    <row r="162" spans="1:12" s="7" customFormat="1" ht="15">
      <c r="A162" s="171" t="s">
        <v>229</v>
      </c>
      <c r="B162" s="175"/>
      <c r="C162" s="159" t="s">
        <v>228</v>
      </c>
      <c r="D162" s="170" t="s">
        <v>161</v>
      </c>
      <c r="E162" s="161">
        <f>SUM(E163:E166)</f>
        <v>11226</v>
      </c>
      <c r="F162" s="161">
        <f aca="true" t="shared" si="22" ref="F162:K162">SUM(F163:F166)</f>
        <v>11600</v>
      </c>
      <c r="G162" s="161">
        <f t="shared" si="22"/>
        <v>7924</v>
      </c>
      <c r="H162" s="161">
        <f t="shared" si="22"/>
        <v>12600</v>
      </c>
      <c r="I162" s="161">
        <f t="shared" si="22"/>
        <v>11600</v>
      </c>
      <c r="J162" s="161">
        <f t="shared" si="22"/>
        <v>13600</v>
      </c>
      <c r="K162" s="161">
        <f t="shared" si="22"/>
        <v>14600</v>
      </c>
      <c r="L162" s="51"/>
    </row>
    <row r="163" spans="1:12" s="7" customFormat="1" ht="12.75">
      <c r="A163" s="144"/>
      <c r="B163" s="160" t="s">
        <v>191</v>
      </c>
      <c r="C163" s="145"/>
      <c r="D163" s="133" t="s">
        <v>230</v>
      </c>
      <c r="E163" s="135">
        <v>996</v>
      </c>
      <c r="F163" s="135">
        <v>1200</v>
      </c>
      <c r="G163" s="194">
        <v>721</v>
      </c>
      <c r="H163" s="186">
        <v>1200</v>
      </c>
      <c r="I163" s="186">
        <v>1200</v>
      </c>
      <c r="J163" s="27">
        <v>1500</v>
      </c>
      <c r="K163" s="27">
        <v>2000</v>
      </c>
      <c r="L163" s="51"/>
    </row>
    <row r="164" spans="1:12" s="7" customFormat="1" ht="12.75">
      <c r="A164" s="144"/>
      <c r="B164" s="160" t="s">
        <v>174</v>
      </c>
      <c r="C164" s="145"/>
      <c r="D164" s="133" t="s">
        <v>231</v>
      </c>
      <c r="E164" s="135">
        <v>443</v>
      </c>
      <c r="F164" s="135">
        <v>500</v>
      </c>
      <c r="G164" s="194">
        <v>353</v>
      </c>
      <c r="H164" s="186">
        <v>500</v>
      </c>
      <c r="I164" s="186">
        <v>500</v>
      </c>
      <c r="J164" s="27">
        <v>600</v>
      </c>
      <c r="K164" s="27">
        <v>700</v>
      </c>
      <c r="L164" s="51"/>
    </row>
    <row r="165" spans="1:12" s="7" customFormat="1" ht="12.75">
      <c r="A165" s="144"/>
      <c r="B165" s="160" t="s">
        <v>208</v>
      </c>
      <c r="C165" s="145"/>
      <c r="D165" s="133" t="s">
        <v>211</v>
      </c>
      <c r="E165" s="135">
        <v>1698</v>
      </c>
      <c r="F165" s="135">
        <v>2000</v>
      </c>
      <c r="G165" s="194">
        <v>1505</v>
      </c>
      <c r="H165" s="186">
        <v>3000</v>
      </c>
      <c r="I165" s="186">
        <v>2000</v>
      </c>
      <c r="J165" s="27">
        <v>3100</v>
      </c>
      <c r="K165" s="27">
        <v>3200</v>
      </c>
      <c r="L165" s="51"/>
    </row>
    <row r="166" spans="1:12" s="7" customFormat="1" ht="12.75">
      <c r="A166" s="144"/>
      <c r="B166" s="160" t="s">
        <v>176</v>
      </c>
      <c r="C166" s="145"/>
      <c r="D166" s="133" t="s">
        <v>344</v>
      </c>
      <c r="E166" s="135">
        <v>8089</v>
      </c>
      <c r="F166" s="135">
        <v>7900</v>
      </c>
      <c r="G166" s="194">
        <v>5345</v>
      </c>
      <c r="H166" s="186">
        <v>7900</v>
      </c>
      <c r="I166" s="186">
        <v>7900</v>
      </c>
      <c r="J166" s="27">
        <v>8400</v>
      </c>
      <c r="K166" s="27">
        <v>8700</v>
      </c>
      <c r="L166" s="51"/>
    </row>
    <row r="167" spans="1:12" s="7" customFormat="1" ht="12.75">
      <c r="A167" s="144"/>
      <c r="B167" s="160"/>
      <c r="C167" s="145"/>
      <c r="D167" s="133"/>
      <c r="E167" s="135"/>
      <c r="F167" s="135"/>
      <c r="G167" s="187"/>
      <c r="H167" s="129"/>
      <c r="I167" s="129"/>
      <c r="J167" s="27"/>
      <c r="K167" s="27"/>
      <c r="L167" s="51"/>
    </row>
    <row r="168" spans="1:12" s="7" customFormat="1" ht="12.75">
      <c r="A168" s="144"/>
      <c r="B168" s="160"/>
      <c r="C168" s="145"/>
      <c r="D168" s="133"/>
      <c r="E168" s="135"/>
      <c r="F168" s="135"/>
      <c r="G168" s="187"/>
      <c r="H168" s="129"/>
      <c r="I168" s="129"/>
      <c r="J168" s="27"/>
      <c r="K168" s="27"/>
      <c r="L168" s="51"/>
    </row>
    <row r="169" spans="1:12" s="7" customFormat="1" ht="15">
      <c r="A169" s="157" t="s">
        <v>233</v>
      </c>
      <c r="B169" s="160"/>
      <c r="C169" s="145"/>
      <c r="D169" s="133"/>
      <c r="E169" s="135"/>
      <c r="F169" s="135"/>
      <c r="G169" s="187"/>
      <c r="H169" s="129"/>
      <c r="I169" s="129"/>
      <c r="J169" s="27"/>
      <c r="K169" s="27"/>
      <c r="L169" s="51"/>
    </row>
    <row r="170" spans="1:12" s="7" customFormat="1" ht="15">
      <c r="A170" s="171" t="s">
        <v>234</v>
      </c>
      <c r="B170" s="176"/>
      <c r="C170" s="158">
        <v>12</v>
      </c>
      <c r="D170" s="170" t="s">
        <v>161</v>
      </c>
      <c r="E170" s="161">
        <f>SUM(E171:E175)</f>
        <v>19897</v>
      </c>
      <c r="F170" s="161">
        <f aca="true" t="shared" si="23" ref="F170:K170">SUM(F171:F175)</f>
        <v>22800</v>
      </c>
      <c r="G170" s="161">
        <f t="shared" si="23"/>
        <v>13093</v>
      </c>
      <c r="H170" s="161">
        <f t="shared" si="23"/>
        <v>24000</v>
      </c>
      <c r="I170" s="161">
        <f t="shared" si="23"/>
        <v>21700</v>
      </c>
      <c r="J170" s="161">
        <f t="shared" si="23"/>
        <v>21700</v>
      </c>
      <c r="K170" s="161">
        <f t="shared" si="23"/>
        <v>21700</v>
      </c>
      <c r="L170" s="51"/>
    </row>
    <row r="171" spans="1:12" s="7" customFormat="1" ht="12.75">
      <c r="A171" s="144"/>
      <c r="B171" s="160" t="s">
        <v>176</v>
      </c>
      <c r="C171" s="145" t="s">
        <v>235</v>
      </c>
      <c r="D171" s="200" t="s">
        <v>236</v>
      </c>
      <c r="E171" s="135">
        <v>5388</v>
      </c>
      <c r="F171" s="135">
        <v>6800</v>
      </c>
      <c r="G171" s="194">
        <v>3213</v>
      </c>
      <c r="H171" s="186">
        <v>6500</v>
      </c>
      <c r="I171" s="186">
        <v>6500</v>
      </c>
      <c r="J171" s="27">
        <v>6500</v>
      </c>
      <c r="K171" s="27">
        <v>6500</v>
      </c>
      <c r="L171" s="51"/>
    </row>
    <row r="172" spans="1:12" s="7" customFormat="1" ht="12.75">
      <c r="A172" s="144"/>
      <c r="B172" s="160" t="s">
        <v>180</v>
      </c>
      <c r="C172" s="172" t="s">
        <v>237</v>
      </c>
      <c r="D172" s="133" t="s">
        <v>238</v>
      </c>
      <c r="E172" s="135">
        <v>2365</v>
      </c>
      <c r="F172" s="135">
        <v>3000</v>
      </c>
      <c r="G172" s="194">
        <v>1600</v>
      </c>
      <c r="H172" s="186">
        <v>3500</v>
      </c>
      <c r="I172" s="186">
        <v>3000</v>
      </c>
      <c r="J172" s="27">
        <v>3000</v>
      </c>
      <c r="K172" s="27">
        <v>3000</v>
      </c>
      <c r="L172" s="51"/>
    </row>
    <row r="173" spans="1:12" s="7" customFormat="1" ht="12.75">
      <c r="A173" s="144"/>
      <c r="B173" s="160" t="s">
        <v>180</v>
      </c>
      <c r="C173" s="145" t="s">
        <v>239</v>
      </c>
      <c r="D173" s="133" t="s">
        <v>240</v>
      </c>
      <c r="E173" s="135">
        <v>2216</v>
      </c>
      <c r="F173" s="135">
        <v>2500</v>
      </c>
      <c r="G173" s="194">
        <v>1656</v>
      </c>
      <c r="H173" s="186">
        <v>3000</v>
      </c>
      <c r="I173" s="186">
        <v>2200</v>
      </c>
      <c r="J173" s="27">
        <v>2200</v>
      </c>
      <c r="K173" s="27">
        <v>2200</v>
      </c>
      <c r="L173" s="51"/>
    </row>
    <row r="174" spans="1:12" s="7" customFormat="1" ht="12.75">
      <c r="A174" s="144"/>
      <c r="B174" s="160" t="s">
        <v>180</v>
      </c>
      <c r="C174" s="145" t="s">
        <v>241</v>
      </c>
      <c r="D174" s="133" t="s">
        <v>242</v>
      </c>
      <c r="E174" s="135">
        <v>7299</v>
      </c>
      <c r="F174" s="135">
        <v>7500</v>
      </c>
      <c r="G174" s="194">
        <v>5180</v>
      </c>
      <c r="H174" s="186">
        <v>8000</v>
      </c>
      <c r="I174" s="186">
        <v>7500</v>
      </c>
      <c r="J174" s="27">
        <v>7500</v>
      </c>
      <c r="K174" s="27">
        <v>7500</v>
      </c>
      <c r="L174" s="51"/>
    </row>
    <row r="175" spans="1:12" s="7" customFormat="1" ht="12.75">
      <c r="A175" s="144"/>
      <c r="B175" s="160" t="s">
        <v>180</v>
      </c>
      <c r="C175" s="145" t="s">
        <v>235</v>
      </c>
      <c r="D175" s="133" t="s">
        <v>243</v>
      </c>
      <c r="E175" s="135">
        <v>2629</v>
      </c>
      <c r="F175" s="135">
        <v>3000</v>
      </c>
      <c r="G175" s="194">
        <v>1444</v>
      </c>
      <c r="H175" s="186">
        <v>3000</v>
      </c>
      <c r="I175" s="186">
        <v>2500</v>
      </c>
      <c r="J175" s="27">
        <v>2500</v>
      </c>
      <c r="K175" s="27">
        <v>2500</v>
      </c>
      <c r="L175" s="51"/>
    </row>
    <row r="176" spans="1:12" s="7" customFormat="1" ht="12.75">
      <c r="A176" s="144"/>
      <c r="B176" s="160"/>
      <c r="C176" s="145"/>
      <c r="D176" s="133"/>
      <c r="E176" s="135"/>
      <c r="F176" s="135"/>
      <c r="G176" s="187"/>
      <c r="H176" s="129"/>
      <c r="I176" s="129"/>
      <c r="J176" s="27"/>
      <c r="K176" s="27"/>
      <c r="L176" s="51"/>
    </row>
    <row r="177" spans="1:12" s="7" customFormat="1" ht="12.75">
      <c r="A177" s="144"/>
      <c r="B177" s="160"/>
      <c r="C177" s="145"/>
      <c r="D177" s="133"/>
      <c r="E177" s="135"/>
      <c r="F177" s="135"/>
      <c r="G177" s="187"/>
      <c r="H177" s="129"/>
      <c r="I177" s="129"/>
      <c r="J177" s="27"/>
      <c r="K177" s="27"/>
      <c r="L177" s="51"/>
    </row>
    <row r="178" spans="1:12" s="7" customFormat="1" ht="15">
      <c r="A178" s="157" t="s">
        <v>246</v>
      </c>
      <c r="B178" s="160"/>
      <c r="C178" s="145"/>
      <c r="D178" s="133"/>
      <c r="E178" s="135"/>
      <c r="F178" s="135"/>
      <c r="G178" s="187"/>
      <c r="H178" s="129"/>
      <c r="I178" s="129"/>
      <c r="J178" s="27"/>
      <c r="K178" s="27"/>
      <c r="L178" s="51"/>
    </row>
    <row r="179" spans="1:12" s="8" customFormat="1" ht="15">
      <c r="A179" s="171" t="s">
        <v>244</v>
      </c>
      <c r="B179" s="176"/>
      <c r="C179" s="159" t="s">
        <v>245</v>
      </c>
      <c r="D179" s="170" t="s">
        <v>161</v>
      </c>
      <c r="E179" s="161">
        <f>SUM(E180+E181+E182+E188)</f>
        <v>143070</v>
      </c>
      <c r="F179" s="161">
        <f aca="true" t="shared" si="24" ref="F179:K179">SUM(F180+F181+F182+F188)</f>
        <v>140040</v>
      </c>
      <c r="G179" s="161">
        <f t="shared" si="24"/>
        <v>118198</v>
      </c>
      <c r="H179" s="161">
        <f t="shared" si="24"/>
        <v>158075</v>
      </c>
      <c r="I179" s="161">
        <f t="shared" si="24"/>
        <v>161980</v>
      </c>
      <c r="J179" s="161">
        <f t="shared" si="24"/>
        <v>163180</v>
      </c>
      <c r="K179" s="161">
        <f t="shared" si="24"/>
        <v>163580</v>
      </c>
      <c r="L179" s="52"/>
    </row>
    <row r="180" spans="1:12" s="7" customFormat="1" ht="12.75">
      <c r="A180" s="144"/>
      <c r="B180" s="163" t="s">
        <v>2</v>
      </c>
      <c r="C180" s="164"/>
      <c r="D180" s="165" t="s">
        <v>77</v>
      </c>
      <c r="E180" s="166">
        <v>97664</v>
      </c>
      <c r="F180" s="166">
        <v>96800</v>
      </c>
      <c r="G180" s="196">
        <v>81929</v>
      </c>
      <c r="H180" s="166">
        <v>109800</v>
      </c>
      <c r="I180" s="166">
        <v>112800</v>
      </c>
      <c r="J180" s="28">
        <v>112800</v>
      </c>
      <c r="K180" s="28">
        <v>112800</v>
      </c>
      <c r="L180" s="51"/>
    </row>
    <row r="181" spans="1:12" s="7" customFormat="1" ht="12.75">
      <c r="A181" s="144"/>
      <c r="B181" s="163" t="s">
        <v>3</v>
      </c>
      <c r="C181" s="164"/>
      <c r="D181" s="165" t="s">
        <v>65</v>
      </c>
      <c r="E181" s="166">
        <v>32617</v>
      </c>
      <c r="F181" s="166">
        <v>34740</v>
      </c>
      <c r="G181" s="196">
        <v>27768</v>
      </c>
      <c r="H181" s="166">
        <v>38375</v>
      </c>
      <c r="I181" s="166">
        <v>39480</v>
      </c>
      <c r="J181" s="28">
        <v>39480</v>
      </c>
      <c r="K181" s="28">
        <v>39480</v>
      </c>
      <c r="L181" s="51"/>
    </row>
    <row r="182" spans="1:12" s="7" customFormat="1" ht="12.75">
      <c r="A182" s="144"/>
      <c r="B182" s="163" t="s">
        <v>88</v>
      </c>
      <c r="C182" s="164"/>
      <c r="D182" s="165" t="s">
        <v>87</v>
      </c>
      <c r="E182" s="166">
        <f>SUM(E183:E187)</f>
        <v>12252</v>
      </c>
      <c r="F182" s="166">
        <f aca="true" t="shared" si="25" ref="F182:K182">SUM(F183:F187)</f>
        <v>8500</v>
      </c>
      <c r="G182" s="166">
        <f t="shared" si="25"/>
        <v>8216</v>
      </c>
      <c r="H182" s="166">
        <f t="shared" si="25"/>
        <v>9900</v>
      </c>
      <c r="I182" s="166">
        <f>SUM(I183:I187)</f>
        <v>9700</v>
      </c>
      <c r="J182" s="166">
        <f t="shared" si="25"/>
        <v>10900</v>
      </c>
      <c r="K182" s="166">
        <f t="shared" si="25"/>
        <v>11300</v>
      </c>
      <c r="L182" s="51"/>
    </row>
    <row r="183" spans="1:12" s="7" customFormat="1" ht="12.75">
      <c r="A183" s="144"/>
      <c r="B183" s="201" t="s">
        <v>247</v>
      </c>
      <c r="C183" s="164"/>
      <c r="D183" s="202" t="s">
        <v>248</v>
      </c>
      <c r="E183" s="186">
        <v>613</v>
      </c>
      <c r="F183" s="186">
        <v>600</v>
      </c>
      <c r="G183" s="194">
        <v>320</v>
      </c>
      <c r="H183" s="186">
        <v>600</v>
      </c>
      <c r="I183" s="186">
        <v>600</v>
      </c>
      <c r="J183" s="27">
        <v>700</v>
      </c>
      <c r="K183" s="27">
        <v>800</v>
      </c>
      <c r="L183" s="51"/>
    </row>
    <row r="184" spans="1:12" s="7" customFormat="1" ht="12.75">
      <c r="A184" s="144"/>
      <c r="B184" s="160" t="s">
        <v>191</v>
      </c>
      <c r="C184" s="145"/>
      <c r="D184" s="133" t="s">
        <v>192</v>
      </c>
      <c r="E184" s="135">
        <v>1856</v>
      </c>
      <c r="F184" s="135">
        <v>1200</v>
      </c>
      <c r="G184" s="194">
        <v>1183</v>
      </c>
      <c r="H184" s="186">
        <v>1200</v>
      </c>
      <c r="I184" s="186">
        <v>1200</v>
      </c>
      <c r="J184" s="27">
        <v>1400</v>
      </c>
      <c r="K184" s="27">
        <v>1500</v>
      </c>
      <c r="L184" s="51"/>
    </row>
    <row r="185" spans="1:12" s="7" customFormat="1" ht="12.75">
      <c r="A185" s="144"/>
      <c r="B185" s="160" t="s">
        <v>174</v>
      </c>
      <c r="C185" s="145"/>
      <c r="D185" s="133" t="s">
        <v>249</v>
      </c>
      <c r="E185" s="135">
        <v>423</v>
      </c>
      <c r="F185" s="135">
        <v>700</v>
      </c>
      <c r="G185" s="194">
        <v>284</v>
      </c>
      <c r="H185" s="186">
        <v>700</v>
      </c>
      <c r="I185" s="186">
        <v>500</v>
      </c>
      <c r="J185" s="27">
        <v>800</v>
      </c>
      <c r="K185" s="27">
        <v>900</v>
      </c>
      <c r="L185" s="51"/>
    </row>
    <row r="186" spans="1:12" s="7" customFormat="1" ht="12.75">
      <c r="A186" s="144"/>
      <c r="B186" s="160" t="s">
        <v>208</v>
      </c>
      <c r="C186" s="145"/>
      <c r="D186" s="133" t="s">
        <v>250</v>
      </c>
      <c r="E186" s="135">
        <v>1042</v>
      </c>
      <c r="F186" s="135">
        <v>700</v>
      </c>
      <c r="G186" s="194">
        <v>1021</v>
      </c>
      <c r="H186" s="186">
        <v>900</v>
      </c>
      <c r="I186" s="186">
        <v>900</v>
      </c>
      <c r="J186" s="27">
        <v>1000</v>
      </c>
      <c r="K186" s="27">
        <v>1100</v>
      </c>
      <c r="L186" s="51"/>
    </row>
    <row r="187" spans="1:12" s="7" customFormat="1" ht="12.75">
      <c r="A187" s="144"/>
      <c r="B187" s="160" t="s">
        <v>176</v>
      </c>
      <c r="C187" s="145"/>
      <c r="D187" s="133" t="s">
        <v>251</v>
      </c>
      <c r="E187" s="135">
        <v>8318</v>
      </c>
      <c r="F187" s="135">
        <v>5300</v>
      </c>
      <c r="G187" s="194">
        <v>5408</v>
      </c>
      <c r="H187" s="186">
        <v>6500</v>
      </c>
      <c r="I187" s="186">
        <v>6500</v>
      </c>
      <c r="J187" s="27">
        <v>7000</v>
      </c>
      <c r="K187" s="27">
        <v>7000</v>
      </c>
      <c r="L187" s="51"/>
    </row>
    <row r="188" spans="1:12" s="7" customFormat="1" ht="12.75">
      <c r="A188" s="144"/>
      <c r="B188" s="163" t="s">
        <v>180</v>
      </c>
      <c r="C188" s="145"/>
      <c r="D188" s="165" t="s">
        <v>252</v>
      </c>
      <c r="E188" s="166">
        <v>537</v>
      </c>
      <c r="F188" s="166">
        <v>0</v>
      </c>
      <c r="G188" s="196">
        <v>285</v>
      </c>
      <c r="H188" s="166">
        <v>0</v>
      </c>
      <c r="I188" s="166">
        <v>0</v>
      </c>
      <c r="J188" s="28">
        <v>0</v>
      </c>
      <c r="K188" s="28">
        <v>0</v>
      </c>
      <c r="L188" s="51"/>
    </row>
    <row r="189" spans="1:12" s="7" customFormat="1" ht="12.75">
      <c r="A189" s="144"/>
      <c r="B189" s="151"/>
      <c r="C189" s="145"/>
      <c r="D189" s="133"/>
      <c r="E189" s="135"/>
      <c r="F189" s="135"/>
      <c r="G189" s="187"/>
      <c r="H189" s="129"/>
      <c r="I189" s="129"/>
      <c r="J189" s="27"/>
      <c r="K189" s="27"/>
      <c r="L189" s="51"/>
    </row>
    <row r="190" spans="1:12" s="7" customFormat="1" ht="15">
      <c r="A190" s="157" t="s">
        <v>253</v>
      </c>
      <c r="B190" s="151"/>
      <c r="C190" s="145"/>
      <c r="D190" s="133"/>
      <c r="E190" s="135"/>
      <c r="F190" s="135"/>
      <c r="G190" s="187"/>
      <c r="H190" s="129"/>
      <c r="I190" s="129"/>
      <c r="J190" s="27"/>
      <c r="K190" s="27"/>
      <c r="L190" s="51"/>
    </row>
    <row r="191" spans="1:12" s="8" customFormat="1" ht="15">
      <c r="A191" s="171" t="s">
        <v>254</v>
      </c>
      <c r="B191" s="203"/>
      <c r="C191" s="159" t="s">
        <v>255</v>
      </c>
      <c r="D191" s="170" t="s">
        <v>161</v>
      </c>
      <c r="E191" s="161">
        <f>SUM(E192:E195)</f>
        <v>6086</v>
      </c>
      <c r="F191" s="161">
        <f aca="true" t="shared" si="26" ref="F191:K191">SUM(F192:F195)</f>
        <v>4700</v>
      </c>
      <c r="G191" s="161">
        <f t="shared" si="26"/>
        <v>4742</v>
      </c>
      <c r="H191" s="161">
        <f t="shared" si="26"/>
        <v>8400</v>
      </c>
      <c r="I191" s="161">
        <f t="shared" si="26"/>
        <v>7300</v>
      </c>
      <c r="J191" s="161">
        <f t="shared" si="26"/>
        <v>8100</v>
      </c>
      <c r="K191" s="161">
        <f t="shared" si="26"/>
        <v>8300</v>
      </c>
      <c r="L191" s="52"/>
    </row>
    <row r="192" spans="1:12" s="7" customFormat="1" ht="12.75">
      <c r="A192" s="144"/>
      <c r="B192" s="160" t="s">
        <v>191</v>
      </c>
      <c r="C192" s="145"/>
      <c r="D192" s="133" t="s">
        <v>256</v>
      </c>
      <c r="E192" s="135">
        <v>87</v>
      </c>
      <c r="F192" s="135">
        <v>100</v>
      </c>
      <c r="G192" s="194">
        <v>271</v>
      </c>
      <c r="H192" s="186">
        <v>300</v>
      </c>
      <c r="I192" s="186">
        <v>300</v>
      </c>
      <c r="J192" s="27">
        <v>300</v>
      </c>
      <c r="K192" s="27">
        <v>300</v>
      </c>
      <c r="L192" s="51"/>
    </row>
    <row r="193" spans="1:12" s="7" customFormat="1" ht="12.75">
      <c r="A193" s="144"/>
      <c r="B193" s="160" t="s">
        <v>174</v>
      </c>
      <c r="C193" s="145"/>
      <c r="D193" s="133" t="s">
        <v>257</v>
      </c>
      <c r="E193" s="135">
        <v>3891</v>
      </c>
      <c r="F193" s="135">
        <v>2400</v>
      </c>
      <c r="G193" s="194">
        <v>425</v>
      </c>
      <c r="H193" s="186">
        <v>2600</v>
      </c>
      <c r="I193" s="186">
        <v>2000</v>
      </c>
      <c r="J193" s="27">
        <v>2500</v>
      </c>
      <c r="K193" s="27">
        <v>2600</v>
      </c>
      <c r="L193" s="51"/>
    </row>
    <row r="194" spans="1:12" s="7" customFormat="1" ht="12.75">
      <c r="A194" s="144"/>
      <c r="B194" s="160" t="s">
        <v>258</v>
      </c>
      <c r="C194" s="145"/>
      <c r="D194" s="133" t="s">
        <v>259</v>
      </c>
      <c r="E194" s="135">
        <v>2011</v>
      </c>
      <c r="F194" s="135">
        <v>2000</v>
      </c>
      <c r="G194" s="194">
        <v>1438</v>
      </c>
      <c r="H194" s="186">
        <v>2500</v>
      </c>
      <c r="I194" s="186">
        <v>2000</v>
      </c>
      <c r="J194" s="27">
        <v>2300</v>
      </c>
      <c r="K194" s="27">
        <v>2400</v>
      </c>
      <c r="L194" s="51"/>
    </row>
    <row r="195" spans="1:12" s="7" customFormat="1" ht="12.75">
      <c r="A195" s="144"/>
      <c r="B195" s="160" t="s">
        <v>176</v>
      </c>
      <c r="C195" s="145"/>
      <c r="D195" s="133" t="s">
        <v>232</v>
      </c>
      <c r="E195" s="135">
        <v>97</v>
      </c>
      <c r="F195" s="135">
        <v>200</v>
      </c>
      <c r="G195" s="194">
        <v>2608</v>
      </c>
      <c r="H195" s="186">
        <v>3000</v>
      </c>
      <c r="I195" s="186">
        <v>3000</v>
      </c>
      <c r="J195" s="27">
        <v>3000</v>
      </c>
      <c r="K195" s="27">
        <v>3000</v>
      </c>
      <c r="L195" s="51"/>
    </row>
    <row r="196" spans="1:12" s="7" customFormat="1" ht="12.75">
      <c r="A196" s="144"/>
      <c r="B196" s="160"/>
      <c r="C196" s="145"/>
      <c r="D196" s="133"/>
      <c r="E196" s="135"/>
      <c r="F196" s="135"/>
      <c r="G196" s="187"/>
      <c r="H196" s="129"/>
      <c r="I196" s="129"/>
      <c r="J196" s="27"/>
      <c r="K196" s="27"/>
      <c r="L196" s="51"/>
    </row>
    <row r="197" spans="1:12" s="7" customFormat="1" ht="12.75">
      <c r="A197" s="144"/>
      <c r="B197" s="160"/>
      <c r="C197" s="145"/>
      <c r="D197" s="133"/>
      <c r="E197" s="135"/>
      <c r="F197" s="135"/>
      <c r="G197" s="187"/>
      <c r="H197" s="129"/>
      <c r="I197" s="129"/>
      <c r="J197" s="27"/>
      <c r="K197" s="27"/>
      <c r="L197" s="51"/>
    </row>
    <row r="198" spans="1:12" s="7" customFormat="1" ht="15">
      <c r="A198" s="157" t="s">
        <v>260</v>
      </c>
      <c r="B198" s="160"/>
      <c r="C198" s="145"/>
      <c r="D198" s="133"/>
      <c r="E198" s="135"/>
      <c r="F198" s="135"/>
      <c r="G198" s="187"/>
      <c r="H198" s="129"/>
      <c r="I198" s="129"/>
      <c r="J198" s="27"/>
      <c r="K198" s="27"/>
      <c r="L198" s="51"/>
    </row>
    <row r="199" spans="1:12" s="7" customFormat="1" ht="15">
      <c r="A199" s="171" t="s">
        <v>261</v>
      </c>
      <c r="B199" s="176"/>
      <c r="C199" s="159" t="s">
        <v>262</v>
      </c>
      <c r="D199" s="170" t="s">
        <v>161</v>
      </c>
      <c r="E199" s="161">
        <f>SUM(E200+E201+E202+E206)</f>
        <v>39302</v>
      </c>
      <c r="F199" s="161">
        <f aca="true" t="shared" si="27" ref="F199:K199">SUM(F200+F201+F202+F206)</f>
        <v>37820</v>
      </c>
      <c r="G199" s="161">
        <f t="shared" si="27"/>
        <v>29543</v>
      </c>
      <c r="H199" s="161">
        <f t="shared" si="27"/>
        <v>37691</v>
      </c>
      <c r="I199" s="161">
        <f t="shared" si="27"/>
        <v>37705</v>
      </c>
      <c r="J199" s="161">
        <f t="shared" si="27"/>
        <v>38260</v>
      </c>
      <c r="K199" s="161">
        <f t="shared" si="27"/>
        <v>38460</v>
      </c>
      <c r="L199" s="51"/>
    </row>
    <row r="200" spans="1:12" s="7" customFormat="1" ht="12.75">
      <c r="A200" s="144"/>
      <c r="B200" s="163" t="s">
        <v>2</v>
      </c>
      <c r="C200" s="164"/>
      <c r="D200" s="165" t="s">
        <v>77</v>
      </c>
      <c r="E200" s="166">
        <v>28695</v>
      </c>
      <c r="F200" s="166">
        <v>27000</v>
      </c>
      <c r="G200" s="196">
        <v>21907</v>
      </c>
      <c r="H200" s="166">
        <v>27300</v>
      </c>
      <c r="I200" s="166">
        <v>27300</v>
      </c>
      <c r="J200" s="28">
        <v>27400</v>
      </c>
      <c r="K200" s="28">
        <v>27500</v>
      </c>
      <c r="L200" s="51"/>
    </row>
    <row r="201" spans="1:12" s="7" customFormat="1" ht="12.75">
      <c r="A201" s="144"/>
      <c r="B201" s="163" t="s">
        <v>3</v>
      </c>
      <c r="C201" s="164"/>
      <c r="D201" s="165" t="s">
        <v>65</v>
      </c>
      <c r="E201" s="166">
        <v>9404</v>
      </c>
      <c r="F201" s="166">
        <v>9720</v>
      </c>
      <c r="G201" s="196">
        <v>7075</v>
      </c>
      <c r="H201" s="166">
        <v>9541</v>
      </c>
      <c r="I201" s="166">
        <v>9555</v>
      </c>
      <c r="J201" s="28">
        <v>9560</v>
      </c>
      <c r="K201" s="28">
        <v>9560</v>
      </c>
      <c r="L201" s="51"/>
    </row>
    <row r="202" spans="1:12" s="7" customFormat="1" ht="12.75">
      <c r="A202" s="144"/>
      <c r="B202" s="163" t="s">
        <v>88</v>
      </c>
      <c r="C202" s="164"/>
      <c r="D202" s="165" t="s">
        <v>87</v>
      </c>
      <c r="E202" s="166">
        <f aca="true" t="shared" si="28" ref="E202:K202">SUM(E203:E205)</f>
        <v>896</v>
      </c>
      <c r="F202" s="166">
        <f t="shared" si="28"/>
        <v>1100</v>
      </c>
      <c r="G202" s="166">
        <f t="shared" si="28"/>
        <v>561</v>
      </c>
      <c r="H202" s="166">
        <f t="shared" si="28"/>
        <v>850</v>
      </c>
      <c r="I202" s="166">
        <f t="shared" si="28"/>
        <v>850</v>
      </c>
      <c r="J202" s="166">
        <f t="shared" si="28"/>
        <v>1300</v>
      </c>
      <c r="K202" s="166">
        <f t="shared" si="28"/>
        <v>1400</v>
      </c>
      <c r="L202" s="51"/>
    </row>
    <row r="203" spans="1:12" s="7" customFormat="1" ht="12.75">
      <c r="A203" s="144"/>
      <c r="B203" s="160" t="s">
        <v>191</v>
      </c>
      <c r="C203" s="145"/>
      <c r="D203" s="133" t="s">
        <v>263</v>
      </c>
      <c r="E203" s="135">
        <v>335</v>
      </c>
      <c r="F203" s="135">
        <v>400</v>
      </c>
      <c r="G203" s="194">
        <v>254</v>
      </c>
      <c r="H203" s="186">
        <v>350</v>
      </c>
      <c r="I203" s="186">
        <v>350</v>
      </c>
      <c r="J203" s="186">
        <v>450</v>
      </c>
      <c r="K203" s="186">
        <v>450</v>
      </c>
      <c r="L203" s="51"/>
    </row>
    <row r="204" spans="1:12" s="7" customFormat="1" ht="12.75">
      <c r="A204" s="144"/>
      <c r="B204" s="160" t="s">
        <v>174</v>
      </c>
      <c r="C204" s="145"/>
      <c r="D204" s="133" t="s">
        <v>264</v>
      </c>
      <c r="E204" s="135">
        <v>203</v>
      </c>
      <c r="F204" s="135">
        <v>350</v>
      </c>
      <c r="G204" s="194">
        <v>307</v>
      </c>
      <c r="H204" s="186">
        <v>350</v>
      </c>
      <c r="I204" s="186">
        <v>350</v>
      </c>
      <c r="J204" s="186">
        <v>450</v>
      </c>
      <c r="K204" s="186">
        <v>450</v>
      </c>
      <c r="L204" s="51"/>
    </row>
    <row r="205" spans="1:12" s="7" customFormat="1" ht="12.75">
      <c r="A205" s="144"/>
      <c r="B205" s="160" t="s">
        <v>176</v>
      </c>
      <c r="C205" s="145"/>
      <c r="D205" s="133" t="s">
        <v>265</v>
      </c>
      <c r="E205" s="135">
        <v>358</v>
      </c>
      <c r="F205" s="135">
        <v>350</v>
      </c>
      <c r="G205" s="194">
        <v>0</v>
      </c>
      <c r="H205" s="186">
        <v>150</v>
      </c>
      <c r="I205" s="186">
        <v>150</v>
      </c>
      <c r="J205" s="186">
        <v>400</v>
      </c>
      <c r="K205" s="186">
        <v>500</v>
      </c>
      <c r="L205" s="51"/>
    </row>
    <row r="206" spans="1:12" s="7" customFormat="1" ht="12.75">
      <c r="A206" s="144"/>
      <c r="B206" s="163" t="s">
        <v>266</v>
      </c>
      <c r="C206" s="164"/>
      <c r="D206" s="165" t="s">
        <v>252</v>
      </c>
      <c r="E206" s="166">
        <v>307</v>
      </c>
      <c r="F206" s="166">
        <v>0</v>
      </c>
      <c r="G206" s="194"/>
      <c r="H206" s="186">
        <v>0</v>
      </c>
      <c r="I206" s="186">
        <v>0</v>
      </c>
      <c r="J206" s="186">
        <v>0</v>
      </c>
      <c r="K206" s="186">
        <v>0</v>
      </c>
      <c r="L206" s="51"/>
    </row>
    <row r="207" spans="1:12" s="7" customFormat="1" ht="12.75">
      <c r="A207" s="144"/>
      <c r="B207" s="163"/>
      <c r="C207" s="164"/>
      <c r="D207" s="165"/>
      <c r="E207" s="166"/>
      <c r="F207" s="166"/>
      <c r="G207" s="187"/>
      <c r="H207" s="129"/>
      <c r="I207" s="129"/>
      <c r="J207" s="27"/>
      <c r="K207" s="27"/>
      <c r="L207" s="51"/>
    </row>
    <row r="208" spans="1:12" s="7" customFormat="1" ht="12.75">
      <c r="A208" s="144"/>
      <c r="B208" s="151"/>
      <c r="C208" s="145"/>
      <c r="D208" s="133"/>
      <c r="E208" s="135"/>
      <c r="F208" s="135"/>
      <c r="G208" s="187"/>
      <c r="H208" s="129"/>
      <c r="I208" s="129"/>
      <c r="J208" s="27"/>
      <c r="K208" s="27"/>
      <c r="L208" s="51"/>
    </row>
    <row r="209" spans="1:12" s="7" customFormat="1" ht="15">
      <c r="A209" s="157" t="s">
        <v>272</v>
      </c>
      <c r="B209" s="151"/>
      <c r="C209" s="145"/>
      <c r="D209" s="133"/>
      <c r="E209" s="135"/>
      <c r="F209" s="135"/>
      <c r="G209" s="187"/>
      <c r="H209" s="129"/>
      <c r="I209" s="129"/>
      <c r="J209" s="27"/>
      <c r="K209" s="27"/>
      <c r="L209" s="51"/>
    </row>
    <row r="210" spans="1:12" s="7" customFormat="1" ht="15">
      <c r="A210" s="206"/>
      <c r="B210" s="203"/>
      <c r="C210" s="158" t="s">
        <v>381</v>
      </c>
      <c r="D210" s="170" t="s">
        <v>271</v>
      </c>
      <c r="E210" s="161">
        <f>SUM(E211:E214)</f>
        <v>80541</v>
      </c>
      <c r="F210" s="161">
        <f aca="true" t="shared" si="29" ref="F210:K210">SUM(F211:F214)</f>
        <v>80000</v>
      </c>
      <c r="G210" s="161">
        <f t="shared" si="29"/>
        <v>19498</v>
      </c>
      <c r="H210" s="161">
        <f t="shared" si="29"/>
        <v>80000</v>
      </c>
      <c r="I210" s="161">
        <f t="shared" si="29"/>
        <v>80000</v>
      </c>
      <c r="J210" s="161">
        <f t="shared" si="29"/>
        <v>80000</v>
      </c>
      <c r="K210" s="161">
        <f t="shared" si="29"/>
        <v>80000</v>
      </c>
      <c r="L210" s="51"/>
    </row>
    <row r="211" spans="1:12" s="7" customFormat="1" ht="12.75">
      <c r="A211" s="208" t="s">
        <v>153</v>
      </c>
      <c r="B211" s="204" t="s">
        <v>29</v>
      </c>
      <c r="C211" s="205" t="s">
        <v>37</v>
      </c>
      <c r="D211" s="185" t="s">
        <v>268</v>
      </c>
      <c r="E211" s="186">
        <v>44060</v>
      </c>
      <c r="F211" s="186">
        <v>25000</v>
      </c>
      <c r="G211" s="194">
        <v>4162</v>
      </c>
      <c r="H211" s="186">
        <v>25000</v>
      </c>
      <c r="I211" s="186">
        <v>25000</v>
      </c>
      <c r="J211" s="186">
        <v>25000</v>
      </c>
      <c r="K211" s="186">
        <v>25000</v>
      </c>
      <c r="L211" s="51"/>
    </row>
    <row r="212" spans="1:12" s="7" customFormat="1" ht="12.75">
      <c r="A212" s="208" t="s">
        <v>134</v>
      </c>
      <c r="B212" s="204" t="s">
        <v>174</v>
      </c>
      <c r="C212" s="205" t="s">
        <v>36</v>
      </c>
      <c r="D212" s="185" t="s">
        <v>269</v>
      </c>
      <c r="E212" s="135">
        <v>4954</v>
      </c>
      <c r="F212" s="135">
        <v>8300</v>
      </c>
      <c r="G212" s="194">
        <v>3964</v>
      </c>
      <c r="H212" s="135">
        <v>8300</v>
      </c>
      <c r="I212" s="135">
        <v>8300</v>
      </c>
      <c r="J212" s="135">
        <v>8300</v>
      </c>
      <c r="K212" s="135">
        <v>8300</v>
      </c>
      <c r="L212" s="51"/>
    </row>
    <row r="213" spans="1:12" s="7" customFormat="1" ht="12.75">
      <c r="A213" s="144"/>
      <c r="B213" s="151" t="s">
        <v>29</v>
      </c>
      <c r="C213" s="145" t="s">
        <v>36</v>
      </c>
      <c r="D213" s="207" t="s">
        <v>346</v>
      </c>
      <c r="E213" s="135">
        <v>19443</v>
      </c>
      <c r="F213" s="135">
        <v>25000</v>
      </c>
      <c r="G213" s="194">
        <v>4606</v>
      </c>
      <c r="H213" s="135">
        <v>25000</v>
      </c>
      <c r="I213" s="135">
        <v>25000</v>
      </c>
      <c r="J213" s="135">
        <v>25000</v>
      </c>
      <c r="K213" s="135">
        <v>25000</v>
      </c>
      <c r="L213" s="51"/>
    </row>
    <row r="214" spans="1:12" s="7" customFormat="1" ht="12.75">
      <c r="A214" s="144"/>
      <c r="B214" s="151" t="s">
        <v>176</v>
      </c>
      <c r="C214" s="145" t="s">
        <v>36</v>
      </c>
      <c r="D214" s="207" t="s">
        <v>386</v>
      </c>
      <c r="E214" s="135">
        <v>12084</v>
      </c>
      <c r="F214" s="135">
        <v>21700</v>
      </c>
      <c r="G214" s="194">
        <v>6766</v>
      </c>
      <c r="H214" s="135">
        <v>21700</v>
      </c>
      <c r="I214" s="135">
        <v>21700</v>
      </c>
      <c r="J214" s="135">
        <v>21700</v>
      </c>
      <c r="K214" s="135">
        <v>21700</v>
      </c>
      <c r="L214" s="51"/>
    </row>
    <row r="215" spans="1:12" s="7" customFormat="1" ht="15">
      <c r="A215" s="216" t="s">
        <v>134</v>
      </c>
      <c r="B215" s="203"/>
      <c r="C215" s="158" t="s">
        <v>381</v>
      </c>
      <c r="D215" s="170" t="s">
        <v>267</v>
      </c>
      <c r="E215" s="161">
        <f>SUM(E216:E220)</f>
        <v>385697</v>
      </c>
      <c r="F215" s="161">
        <f aca="true" t="shared" si="30" ref="F215:K215">SUM(F216:F220)</f>
        <v>389000</v>
      </c>
      <c r="G215" s="161">
        <f t="shared" si="30"/>
        <v>282996</v>
      </c>
      <c r="H215" s="161">
        <f t="shared" si="30"/>
        <v>408765</v>
      </c>
      <c r="I215" s="161">
        <f t="shared" si="30"/>
        <v>408765</v>
      </c>
      <c r="J215" s="161">
        <f t="shared" si="30"/>
        <v>415700</v>
      </c>
      <c r="K215" s="161">
        <f t="shared" si="30"/>
        <v>428800</v>
      </c>
      <c r="L215" s="51"/>
    </row>
    <row r="216" spans="1:12" s="215" customFormat="1" ht="12.75">
      <c r="A216" s="211"/>
      <c r="B216" s="204" t="s">
        <v>29</v>
      </c>
      <c r="C216" s="180" t="s">
        <v>36</v>
      </c>
      <c r="D216" s="212" t="s">
        <v>270</v>
      </c>
      <c r="E216" s="213">
        <v>7775</v>
      </c>
      <c r="F216" s="213">
        <v>0</v>
      </c>
      <c r="G216" s="194">
        <v>0</v>
      </c>
      <c r="H216" s="186">
        <v>0</v>
      </c>
      <c r="I216" s="186">
        <v>0</v>
      </c>
      <c r="J216" s="27">
        <v>0</v>
      </c>
      <c r="K216" s="27">
        <v>0</v>
      </c>
      <c r="L216" s="214"/>
    </row>
    <row r="217" spans="1:12" s="7" customFormat="1" ht="12.75">
      <c r="A217" s="144"/>
      <c r="B217" s="151" t="s">
        <v>176</v>
      </c>
      <c r="C217" s="145" t="s">
        <v>36</v>
      </c>
      <c r="D217" s="133" t="s">
        <v>321</v>
      </c>
      <c r="E217" s="135">
        <v>6413</v>
      </c>
      <c r="F217" s="135">
        <v>10000</v>
      </c>
      <c r="G217" s="194">
        <v>3873</v>
      </c>
      <c r="H217" s="186">
        <v>0</v>
      </c>
      <c r="I217" s="186">
        <v>0</v>
      </c>
      <c r="J217" s="27">
        <v>0</v>
      </c>
      <c r="K217" s="27">
        <v>0</v>
      </c>
      <c r="L217" s="51"/>
    </row>
    <row r="218" spans="1:12" s="7" customFormat="1" ht="12.75">
      <c r="A218" s="144"/>
      <c r="B218" s="151" t="s">
        <v>31</v>
      </c>
      <c r="C218" s="145" t="s">
        <v>273</v>
      </c>
      <c r="D218" s="133" t="s">
        <v>275</v>
      </c>
      <c r="E218" s="135">
        <v>112021</v>
      </c>
      <c r="F218" s="135">
        <v>112000</v>
      </c>
      <c r="G218" s="194">
        <v>85297</v>
      </c>
      <c r="H218" s="186">
        <v>112575</v>
      </c>
      <c r="I218" s="186">
        <v>112575</v>
      </c>
      <c r="J218" s="186">
        <v>114000</v>
      </c>
      <c r="K218" s="186">
        <v>118300</v>
      </c>
      <c r="L218" s="51"/>
    </row>
    <row r="219" spans="1:12" s="7" customFormat="1" ht="12.75">
      <c r="A219" s="144"/>
      <c r="B219" s="151" t="s">
        <v>31</v>
      </c>
      <c r="C219" s="145" t="s">
        <v>274</v>
      </c>
      <c r="D219" s="133" t="s">
        <v>276</v>
      </c>
      <c r="E219" s="135">
        <v>180000</v>
      </c>
      <c r="F219" s="135">
        <v>180000</v>
      </c>
      <c r="G219" s="194">
        <v>138612</v>
      </c>
      <c r="H219" s="186">
        <v>201190</v>
      </c>
      <c r="I219" s="186">
        <v>201190</v>
      </c>
      <c r="J219" s="186">
        <v>204700</v>
      </c>
      <c r="K219" s="186">
        <v>211500</v>
      </c>
      <c r="L219" s="51"/>
    </row>
    <row r="220" spans="1:12" s="7" customFormat="1" ht="12.75">
      <c r="A220" s="144"/>
      <c r="B220" s="151" t="s">
        <v>31</v>
      </c>
      <c r="C220" s="145" t="s">
        <v>274</v>
      </c>
      <c r="D220" s="133" t="s">
        <v>322</v>
      </c>
      <c r="E220" s="135">
        <v>79488</v>
      </c>
      <c r="F220" s="135">
        <v>87000</v>
      </c>
      <c r="G220" s="194">
        <v>55214</v>
      </c>
      <c r="H220" s="186">
        <v>95000</v>
      </c>
      <c r="I220" s="186">
        <v>95000</v>
      </c>
      <c r="J220" s="186">
        <v>97000</v>
      </c>
      <c r="K220" s="186">
        <v>99000</v>
      </c>
      <c r="L220" s="51"/>
    </row>
    <row r="221" spans="1:12" s="7" customFormat="1" ht="15">
      <c r="A221" s="216" t="s">
        <v>278</v>
      </c>
      <c r="B221" s="203"/>
      <c r="C221" s="158" t="s">
        <v>381</v>
      </c>
      <c r="D221" s="170" t="s">
        <v>279</v>
      </c>
      <c r="E221" s="161">
        <f aca="true" t="shared" si="31" ref="E221:K221">SUM(E222:E224)</f>
        <v>49971</v>
      </c>
      <c r="F221" s="161">
        <f t="shared" si="31"/>
        <v>11000</v>
      </c>
      <c r="G221" s="161">
        <f t="shared" si="31"/>
        <v>5694</v>
      </c>
      <c r="H221" s="161">
        <f t="shared" si="31"/>
        <v>0</v>
      </c>
      <c r="I221" s="161">
        <f t="shared" si="31"/>
        <v>0</v>
      </c>
      <c r="J221" s="161">
        <f t="shared" si="31"/>
        <v>0</v>
      </c>
      <c r="K221" s="161">
        <f t="shared" si="31"/>
        <v>0</v>
      </c>
      <c r="L221" s="51"/>
    </row>
    <row r="222" spans="1:12" s="115" customFormat="1" ht="12.75">
      <c r="A222" s="184"/>
      <c r="B222" s="204" t="s">
        <v>2</v>
      </c>
      <c r="C222" s="180" t="s">
        <v>277</v>
      </c>
      <c r="D222" s="226" t="s">
        <v>77</v>
      </c>
      <c r="E222" s="223">
        <v>8034</v>
      </c>
      <c r="F222" s="223">
        <v>2000</v>
      </c>
      <c r="G222" s="222">
        <v>1631</v>
      </c>
      <c r="H222" s="223">
        <v>0</v>
      </c>
      <c r="I222" s="223">
        <v>0</v>
      </c>
      <c r="J222" s="223">
        <v>0</v>
      </c>
      <c r="K222" s="223">
        <v>0</v>
      </c>
      <c r="L222" s="114"/>
    </row>
    <row r="223" spans="1:12" s="7" customFormat="1" ht="12.75">
      <c r="A223" s="184"/>
      <c r="B223" s="204" t="s">
        <v>3</v>
      </c>
      <c r="C223" s="205" t="s">
        <v>277</v>
      </c>
      <c r="D223" s="185" t="s">
        <v>338</v>
      </c>
      <c r="E223" s="186">
        <v>2460</v>
      </c>
      <c r="F223" s="186">
        <v>0</v>
      </c>
      <c r="G223" s="194">
        <v>508</v>
      </c>
      <c r="H223" s="186">
        <v>0</v>
      </c>
      <c r="I223" s="186">
        <v>0</v>
      </c>
      <c r="J223" s="186">
        <v>0</v>
      </c>
      <c r="K223" s="186">
        <v>0</v>
      </c>
      <c r="L223" s="51"/>
    </row>
    <row r="224" spans="1:12" s="7" customFormat="1" ht="12.75">
      <c r="A224" s="184"/>
      <c r="B224" s="204" t="s">
        <v>176</v>
      </c>
      <c r="C224" s="205" t="s">
        <v>277</v>
      </c>
      <c r="D224" s="185" t="s">
        <v>87</v>
      </c>
      <c r="E224" s="186">
        <v>39477</v>
      </c>
      <c r="F224" s="186">
        <v>9000</v>
      </c>
      <c r="G224" s="194">
        <v>3555</v>
      </c>
      <c r="H224" s="186">
        <v>0</v>
      </c>
      <c r="I224" s="186">
        <v>0</v>
      </c>
      <c r="J224" s="186">
        <v>0</v>
      </c>
      <c r="K224" s="186">
        <v>0</v>
      </c>
      <c r="L224" s="51"/>
    </row>
    <row r="225" spans="1:12" s="7" customFormat="1" ht="12.75">
      <c r="A225" s="184"/>
      <c r="B225" s="244"/>
      <c r="C225" s="167"/>
      <c r="D225" s="185"/>
      <c r="E225" s="186"/>
      <c r="F225" s="186"/>
      <c r="G225" s="194"/>
      <c r="H225" s="186"/>
      <c r="I225" s="186"/>
      <c r="J225" s="27"/>
      <c r="K225" s="27"/>
      <c r="L225" s="51"/>
    </row>
    <row r="226" spans="1:12" s="7" customFormat="1" ht="12.75">
      <c r="A226" s="184"/>
      <c r="B226" s="244"/>
      <c r="C226" s="167"/>
      <c r="D226" s="167"/>
      <c r="E226" s="166"/>
      <c r="F226" s="166"/>
      <c r="G226" s="196"/>
      <c r="H226" s="166"/>
      <c r="I226" s="166"/>
      <c r="J226" s="28"/>
      <c r="K226" s="28"/>
      <c r="L226" s="51"/>
    </row>
    <row r="227" spans="1:12" s="7" customFormat="1" ht="12.75">
      <c r="A227" s="184"/>
      <c r="B227" s="244"/>
      <c r="C227" s="167"/>
      <c r="D227" s="167"/>
      <c r="E227" s="166"/>
      <c r="F227" s="166"/>
      <c r="G227" s="196"/>
      <c r="H227" s="166"/>
      <c r="I227" s="166"/>
      <c r="J227" s="28"/>
      <c r="K227" s="28"/>
      <c r="L227" s="51"/>
    </row>
    <row r="228" spans="1:12" s="7" customFormat="1" ht="12.75">
      <c r="A228" s="184"/>
      <c r="B228" s="244"/>
      <c r="C228" s="185"/>
      <c r="D228" s="199"/>
      <c r="E228" s="194"/>
      <c r="F228" s="209"/>
      <c r="G228" s="194"/>
      <c r="H228" s="186"/>
      <c r="I228" s="186"/>
      <c r="J228" s="27"/>
      <c r="K228" s="27"/>
      <c r="L228" s="51"/>
    </row>
    <row r="229" spans="1:12" s="7" customFormat="1" ht="15">
      <c r="A229" s="217" t="s">
        <v>337</v>
      </c>
      <c r="B229" s="124"/>
      <c r="C229" s="128"/>
      <c r="D229" s="130"/>
      <c r="E229" s="196"/>
      <c r="F229" s="210"/>
      <c r="G229" s="196"/>
      <c r="H229" s="166"/>
      <c r="I229" s="166"/>
      <c r="J229" s="27"/>
      <c r="K229" s="27"/>
      <c r="L229" s="51"/>
    </row>
    <row r="230" spans="1:12" s="7" customFormat="1" ht="15">
      <c r="A230" s="216" t="s">
        <v>153</v>
      </c>
      <c r="B230" s="218"/>
      <c r="C230" s="158" t="s">
        <v>37</v>
      </c>
      <c r="D230" s="170" t="s">
        <v>114</v>
      </c>
      <c r="E230" s="161">
        <f>SUM(E231+E232+E233+E255)</f>
        <v>1246524</v>
      </c>
      <c r="F230" s="161">
        <f aca="true" t="shared" si="32" ref="F230:K230">SUM(F231+F232+F233+F255)</f>
        <v>1296199</v>
      </c>
      <c r="G230" s="161">
        <f t="shared" si="32"/>
        <v>860823</v>
      </c>
      <c r="H230" s="161">
        <f t="shared" si="32"/>
        <v>1250345</v>
      </c>
      <c r="I230" s="161">
        <f t="shared" si="32"/>
        <v>1269726</v>
      </c>
      <c r="J230" s="161">
        <f t="shared" si="32"/>
        <v>1295997</v>
      </c>
      <c r="K230" s="161">
        <f t="shared" si="32"/>
        <v>1310277</v>
      </c>
      <c r="L230" s="51"/>
    </row>
    <row r="231" spans="1:12" s="7" customFormat="1" ht="12.75">
      <c r="A231" s="123"/>
      <c r="B231" s="163" t="s">
        <v>2</v>
      </c>
      <c r="C231" s="164"/>
      <c r="D231" s="165" t="s">
        <v>77</v>
      </c>
      <c r="E231" s="196">
        <v>664518</v>
      </c>
      <c r="F231" s="166">
        <v>692880</v>
      </c>
      <c r="G231" s="196">
        <v>485170</v>
      </c>
      <c r="H231" s="166">
        <v>701626</v>
      </c>
      <c r="I231" s="166">
        <v>715722</v>
      </c>
      <c r="J231" s="28">
        <v>722675</v>
      </c>
      <c r="K231" s="28">
        <v>723306</v>
      </c>
      <c r="L231" s="51"/>
    </row>
    <row r="232" spans="1:12" s="7" customFormat="1" ht="12.75">
      <c r="A232" s="123"/>
      <c r="B232" s="163" t="s">
        <v>3</v>
      </c>
      <c r="C232" s="164"/>
      <c r="D232" s="165" t="s">
        <v>65</v>
      </c>
      <c r="E232" s="196">
        <v>223466</v>
      </c>
      <c r="F232" s="166">
        <v>242508</v>
      </c>
      <c r="G232" s="196">
        <v>164421</v>
      </c>
      <c r="H232" s="166">
        <v>245218</v>
      </c>
      <c r="I232" s="166">
        <v>250503</v>
      </c>
      <c r="J232" s="28">
        <v>250721</v>
      </c>
      <c r="K232" s="28">
        <v>251120</v>
      </c>
      <c r="L232" s="51"/>
    </row>
    <row r="233" spans="1:12" s="7" customFormat="1" ht="12.75">
      <c r="A233" s="123"/>
      <c r="B233" s="163" t="s">
        <v>88</v>
      </c>
      <c r="C233" s="164"/>
      <c r="D233" s="165" t="s">
        <v>87</v>
      </c>
      <c r="E233" s="196">
        <f>SUM(E234+E235+E241+E246+E247+E248)</f>
        <v>355130</v>
      </c>
      <c r="F233" s="196">
        <f aca="true" t="shared" si="33" ref="F233:K233">SUM(F234+F235+F241+F246+F247+F248)</f>
        <v>352811</v>
      </c>
      <c r="G233" s="196">
        <f t="shared" si="33"/>
        <v>209879</v>
      </c>
      <c r="H233" s="196">
        <f t="shared" si="33"/>
        <v>301501</v>
      </c>
      <c r="I233" s="196">
        <f t="shared" si="33"/>
        <v>301501</v>
      </c>
      <c r="J233" s="196">
        <f t="shared" si="33"/>
        <v>314601</v>
      </c>
      <c r="K233" s="196">
        <f t="shared" si="33"/>
        <v>327851</v>
      </c>
      <c r="L233" s="51"/>
    </row>
    <row r="234" spans="1:12" s="7" customFormat="1" ht="12.75">
      <c r="A234" s="123"/>
      <c r="B234" s="201" t="s">
        <v>247</v>
      </c>
      <c r="C234" s="164"/>
      <c r="D234" s="202" t="s">
        <v>287</v>
      </c>
      <c r="E234" s="196">
        <v>26</v>
      </c>
      <c r="F234" s="166">
        <v>20</v>
      </c>
      <c r="G234" s="196">
        <v>34</v>
      </c>
      <c r="H234" s="166">
        <v>30</v>
      </c>
      <c r="I234" s="166">
        <v>30</v>
      </c>
      <c r="J234" s="28">
        <v>30</v>
      </c>
      <c r="K234" s="28">
        <v>30</v>
      </c>
      <c r="L234" s="51"/>
    </row>
    <row r="235" spans="1:12" s="7" customFormat="1" ht="12.75">
      <c r="A235" s="123"/>
      <c r="B235" s="160" t="s">
        <v>191</v>
      </c>
      <c r="C235" s="145"/>
      <c r="D235" s="133" t="s">
        <v>288</v>
      </c>
      <c r="E235" s="196">
        <f>SUM(E236:E240)</f>
        <v>188276</v>
      </c>
      <c r="F235" s="196">
        <f aca="true" t="shared" si="34" ref="F235:K235">SUM(F236:F240)</f>
        <v>190500</v>
      </c>
      <c r="G235" s="196">
        <f t="shared" si="34"/>
        <v>113232</v>
      </c>
      <c r="H235" s="196">
        <f t="shared" si="34"/>
        <v>156900</v>
      </c>
      <c r="I235" s="196">
        <f t="shared" si="34"/>
        <v>156900</v>
      </c>
      <c r="J235" s="196">
        <f t="shared" si="34"/>
        <v>164200</v>
      </c>
      <c r="K235" s="196">
        <f t="shared" si="34"/>
        <v>171550</v>
      </c>
      <c r="L235" s="51"/>
    </row>
    <row r="236" spans="1:12" s="7" customFormat="1" ht="12.75">
      <c r="A236" s="123"/>
      <c r="B236" s="160"/>
      <c r="C236" s="145"/>
      <c r="D236" s="133" t="s">
        <v>67</v>
      </c>
      <c r="E236" s="194">
        <v>19531</v>
      </c>
      <c r="F236" s="186">
        <v>26000</v>
      </c>
      <c r="G236" s="194">
        <v>24735</v>
      </c>
      <c r="H236" s="186">
        <v>37000</v>
      </c>
      <c r="I236" s="186">
        <v>37000</v>
      </c>
      <c r="J236" s="27">
        <v>38100</v>
      </c>
      <c r="K236" s="27">
        <v>39200</v>
      </c>
      <c r="L236" s="51"/>
    </row>
    <row r="237" spans="1:12" s="7" customFormat="1" ht="12.75">
      <c r="A237" s="123"/>
      <c r="B237" s="160"/>
      <c r="C237" s="145"/>
      <c r="D237" s="133" t="s">
        <v>289</v>
      </c>
      <c r="E237" s="194">
        <v>10889</v>
      </c>
      <c r="F237" s="186">
        <v>18000</v>
      </c>
      <c r="G237" s="194">
        <v>5804</v>
      </c>
      <c r="H237" s="186">
        <v>8600</v>
      </c>
      <c r="I237" s="186">
        <v>8600</v>
      </c>
      <c r="J237" s="27">
        <v>9000</v>
      </c>
      <c r="K237" s="27">
        <v>9450</v>
      </c>
      <c r="L237" s="51"/>
    </row>
    <row r="238" spans="1:12" s="7" customFormat="1" ht="12.75">
      <c r="A238" s="123"/>
      <c r="B238" s="160"/>
      <c r="C238" s="145"/>
      <c r="D238" s="133" t="s">
        <v>290</v>
      </c>
      <c r="E238" s="194">
        <v>139761</v>
      </c>
      <c r="F238" s="186">
        <v>132000</v>
      </c>
      <c r="G238" s="194">
        <v>68206</v>
      </c>
      <c r="H238" s="186">
        <v>95000</v>
      </c>
      <c r="I238" s="186">
        <v>95000</v>
      </c>
      <c r="J238" s="27">
        <v>100000</v>
      </c>
      <c r="K238" s="27">
        <v>105000</v>
      </c>
      <c r="L238" s="51"/>
    </row>
    <row r="239" spans="1:12" s="7" customFormat="1" ht="12.75">
      <c r="A239" s="123"/>
      <c r="B239" s="160"/>
      <c r="C239" s="145"/>
      <c r="D239" s="133" t="s">
        <v>291</v>
      </c>
      <c r="E239" s="194">
        <v>11454</v>
      </c>
      <c r="F239" s="186">
        <v>11000</v>
      </c>
      <c r="G239" s="194">
        <v>9461</v>
      </c>
      <c r="H239" s="186">
        <v>13000</v>
      </c>
      <c r="I239" s="186">
        <v>13000</v>
      </c>
      <c r="J239" s="27">
        <v>13700</v>
      </c>
      <c r="K239" s="27">
        <v>14400</v>
      </c>
      <c r="L239" s="51"/>
    </row>
    <row r="240" spans="1:12" s="7" customFormat="1" ht="12.75">
      <c r="A240" s="123"/>
      <c r="B240" s="160"/>
      <c r="C240" s="145"/>
      <c r="D240" s="133" t="s">
        <v>292</v>
      </c>
      <c r="E240" s="194">
        <v>6641</v>
      </c>
      <c r="F240" s="186">
        <v>3500</v>
      </c>
      <c r="G240" s="194">
        <v>5026</v>
      </c>
      <c r="H240" s="186">
        <v>3300</v>
      </c>
      <c r="I240" s="186">
        <v>3300</v>
      </c>
      <c r="J240" s="27">
        <v>3400</v>
      </c>
      <c r="K240" s="27">
        <v>3500</v>
      </c>
      <c r="L240" s="51"/>
    </row>
    <row r="241" spans="1:12" s="7" customFormat="1" ht="12.75">
      <c r="A241" s="123"/>
      <c r="B241" s="160" t="s">
        <v>174</v>
      </c>
      <c r="C241" s="145"/>
      <c r="D241" s="133" t="s">
        <v>293</v>
      </c>
      <c r="E241" s="196">
        <f>SUM(E242:E245)</f>
        <v>78937</v>
      </c>
      <c r="F241" s="196">
        <f aca="true" t="shared" si="35" ref="F241:K241">SUM(F242:F245)</f>
        <v>54300</v>
      </c>
      <c r="G241" s="196">
        <f t="shared" si="35"/>
        <v>53656</v>
      </c>
      <c r="H241" s="196">
        <f t="shared" si="35"/>
        <v>52000</v>
      </c>
      <c r="I241" s="196">
        <f t="shared" si="35"/>
        <v>52000</v>
      </c>
      <c r="J241" s="196">
        <f t="shared" si="35"/>
        <v>54000</v>
      </c>
      <c r="K241" s="196">
        <f t="shared" si="35"/>
        <v>55600</v>
      </c>
      <c r="L241" s="51"/>
    </row>
    <row r="242" spans="1:12" s="7" customFormat="1" ht="12.75">
      <c r="A242" s="123"/>
      <c r="B242" s="160"/>
      <c r="C242" s="145"/>
      <c r="D242" s="133" t="s">
        <v>294</v>
      </c>
      <c r="E242" s="194">
        <v>31357</v>
      </c>
      <c r="F242" s="186">
        <v>12000</v>
      </c>
      <c r="G242" s="194">
        <v>14502</v>
      </c>
      <c r="H242" s="186">
        <v>10000</v>
      </c>
      <c r="I242" s="186">
        <v>10000</v>
      </c>
      <c r="J242" s="27">
        <v>11000</v>
      </c>
      <c r="K242" s="27">
        <v>12000</v>
      </c>
      <c r="L242" s="51"/>
    </row>
    <row r="243" spans="1:12" s="7" customFormat="1" ht="12.75">
      <c r="A243" s="123"/>
      <c r="B243" s="160"/>
      <c r="C243" s="145"/>
      <c r="D243" s="133" t="s">
        <v>297</v>
      </c>
      <c r="E243" s="194">
        <v>254</v>
      </c>
      <c r="F243" s="186">
        <v>1700</v>
      </c>
      <c r="G243" s="194">
        <v>935</v>
      </c>
      <c r="H243" s="186">
        <v>1000</v>
      </c>
      <c r="I243" s="186">
        <v>1000</v>
      </c>
      <c r="J243" s="27">
        <v>1000</v>
      </c>
      <c r="K243" s="27">
        <v>1000</v>
      </c>
      <c r="L243" s="51"/>
    </row>
    <row r="244" spans="1:12" s="7" customFormat="1" ht="12.75">
      <c r="A244" s="123"/>
      <c r="B244" s="160"/>
      <c r="C244" s="145"/>
      <c r="D244" s="133" t="s">
        <v>295</v>
      </c>
      <c r="E244" s="194">
        <v>3922</v>
      </c>
      <c r="F244" s="186">
        <v>5700</v>
      </c>
      <c r="G244" s="194">
        <v>4660</v>
      </c>
      <c r="H244" s="186">
        <v>5800</v>
      </c>
      <c r="I244" s="186">
        <v>5800</v>
      </c>
      <c r="J244" s="27">
        <v>6000</v>
      </c>
      <c r="K244" s="27">
        <v>6100</v>
      </c>
      <c r="L244" s="51"/>
    </row>
    <row r="245" spans="1:12" s="7" customFormat="1" ht="12.75">
      <c r="A245" s="123"/>
      <c r="B245" s="160"/>
      <c r="C245" s="145"/>
      <c r="D245" s="133" t="s">
        <v>296</v>
      </c>
      <c r="E245" s="194">
        <v>43404</v>
      </c>
      <c r="F245" s="186">
        <v>34900</v>
      </c>
      <c r="G245" s="194">
        <v>33559</v>
      </c>
      <c r="H245" s="186">
        <v>35200</v>
      </c>
      <c r="I245" s="186">
        <v>35200</v>
      </c>
      <c r="J245" s="27">
        <v>36000</v>
      </c>
      <c r="K245" s="27">
        <v>36500</v>
      </c>
      <c r="L245" s="51"/>
    </row>
    <row r="246" spans="1:12" s="7" customFormat="1" ht="12.75">
      <c r="A246" s="123"/>
      <c r="B246" s="160" t="s">
        <v>208</v>
      </c>
      <c r="C246" s="145"/>
      <c r="D246" s="133" t="s">
        <v>298</v>
      </c>
      <c r="E246" s="196">
        <v>53</v>
      </c>
      <c r="F246" s="166">
        <v>70</v>
      </c>
      <c r="G246" s="196">
        <v>12</v>
      </c>
      <c r="H246" s="166">
        <v>50</v>
      </c>
      <c r="I246" s="166">
        <v>50</v>
      </c>
      <c r="J246" s="28">
        <v>50</v>
      </c>
      <c r="K246" s="28">
        <v>50</v>
      </c>
      <c r="L246" s="51"/>
    </row>
    <row r="247" spans="1:12" s="7" customFormat="1" ht="12.75">
      <c r="A247" s="123"/>
      <c r="B247" s="160" t="s">
        <v>29</v>
      </c>
      <c r="C247" s="145"/>
      <c r="D247" s="133" t="s">
        <v>323</v>
      </c>
      <c r="E247" s="196">
        <v>44282</v>
      </c>
      <c r="F247" s="166">
        <v>47000</v>
      </c>
      <c r="G247" s="196">
        <v>10336</v>
      </c>
      <c r="H247" s="166">
        <v>40000</v>
      </c>
      <c r="I247" s="166">
        <v>40000</v>
      </c>
      <c r="J247" s="28">
        <v>42000</v>
      </c>
      <c r="K247" s="28">
        <v>45000</v>
      </c>
      <c r="L247" s="51"/>
    </row>
    <row r="248" spans="1:12" s="7" customFormat="1" ht="12.75">
      <c r="A248" s="123"/>
      <c r="B248" s="160" t="s">
        <v>176</v>
      </c>
      <c r="C248" s="145"/>
      <c r="D248" s="133" t="s">
        <v>299</v>
      </c>
      <c r="E248" s="196">
        <f>SUM(E249:E254)</f>
        <v>43556</v>
      </c>
      <c r="F248" s="196">
        <f aca="true" t="shared" si="36" ref="F248:K248">SUM(F249:F254)</f>
        <v>60921</v>
      </c>
      <c r="G248" s="196">
        <f t="shared" si="36"/>
        <v>32609</v>
      </c>
      <c r="H248" s="196">
        <f t="shared" si="36"/>
        <v>52521</v>
      </c>
      <c r="I248" s="196">
        <f t="shared" si="36"/>
        <v>52521</v>
      </c>
      <c r="J248" s="196">
        <f t="shared" si="36"/>
        <v>54321</v>
      </c>
      <c r="K248" s="196">
        <f t="shared" si="36"/>
        <v>55621</v>
      </c>
      <c r="L248" s="51"/>
    </row>
    <row r="249" spans="1:12" s="7" customFormat="1" ht="12.75">
      <c r="A249" s="123"/>
      <c r="B249" s="160"/>
      <c r="C249" s="145"/>
      <c r="D249" s="133" t="s">
        <v>302</v>
      </c>
      <c r="E249" s="194">
        <v>7420</v>
      </c>
      <c r="F249" s="186">
        <v>18300</v>
      </c>
      <c r="G249" s="194">
        <v>6195</v>
      </c>
      <c r="H249" s="186">
        <v>7200</v>
      </c>
      <c r="I249" s="186">
        <v>7200</v>
      </c>
      <c r="J249" s="27">
        <v>7600</v>
      </c>
      <c r="K249" s="27">
        <v>7700</v>
      </c>
      <c r="L249" s="51"/>
    </row>
    <row r="250" spans="1:12" s="7" customFormat="1" ht="12.75">
      <c r="A250" s="123"/>
      <c r="B250" s="160"/>
      <c r="C250" s="145"/>
      <c r="D250" s="133" t="s">
        <v>91</v>
      </c>
      <c r="E250" s="194">
        <v>7383</v>
      </c>
      <c r="F250" s="186">
        <v>8000</v>
      </c>
      <c r="G250" s="194">
        <v>5508</v>
      </c>
      <c r="H250" s="186">
        <v>7000</v>
      </c>
      <c r="I250" s="186">
        <v>7000</v>
      </c>
      <c r="J250" s="27">
        <v>7200</v>
      </c>
      <c r="K250" s="27">
        <v>7300</v>
      </c>
      <c r="L250" s="51"/>
    </row>
    <row r="251" spans="1:12" s="7" customFormat="1" ht="12.75">
      <c r="A251" s="123"/>
      <c r="B251" s="160"/>
      <c r="C251" s="145"/>
      <c r="D251" s="133" t="s">
        <v>300</v>
      </c>
      <c r="E251" s="194">
        <v>6688</v>
      </c>
      <c r="F251" s="186">
        <v>10000</v>
      </c>
      <c r="G251" s="194">
        <v>5751</v>
      </c>
      <c r="H251" s="186">
        <v>15000</v>
      </c>
      <c r="I251" s="186">
        <v>15000</v>
      </c>
      <c r="J251" s="27">
        <v>16000</v>
      </c>
      <c r="K251" s="27">
        <v>17000</v>
      </c>
      <c r="L251" s="51"/>
    </row>
    <row r="252" spans="1:12" s="7" customFormat="1" ht="12.75">
      <c r="A252" s="123"/>
      <c r="B252" s="160"/>
      <c r="C252" s="145"/>
      <c r="D252" s="133" t="s">
        <v>301</v>
      </c>
      <c r="E252" s="194">
        <v>11555</v>
      </c>
      <c r="F252" s="186">
        <v>12000</v>
      </c>
      <c r="G252" s="194">
        <v>8297</v>
      </c>
      <c r="H252" s="186">
        <v>13000</v>
      </c>
      <c r="I252" s="186">
        <v>13000</v>
      </c>
      <c r="J252" s="27">
        <v>13000</v>
      </c>
      <c r="K252" s="27">
        <v>13000</v>
      </c>
      <c r="L252" s="51"/>
    </row>
    <row r="253" spans="1:12" s="7" customFormat="1" ht="12.75">
      <c r="A253" s="123"/>
      <c r="B253" s="160"/>
      <c r="C253" s="145"/>
      <c r="D253" s="133" t="s">
        <v>107</v>
      </c>
      <c r="E253" s="194">
        <v>3241</v>
      </c>
      <c r="F253" s="186">
        <v>3821</v>
      </c>
      <c r="G253" s="194">
        <v>1910</v>
      </c>
      <c r="H253" s="186">
        <v>3821</v>
      </c>
      <c r="I253" s="186">
        <v>3821</v>
      </c>
      <c r="J253" s="27">
        <v>3821</v>
      </c>
      <c r="K253" s="27">
        <v>3821</v>
      </c>
      <c r="L253" s="51"/>
    </row>
    <row r="254" spans="1:12" s="7" customFormat="1" ht="12.75">
      <c r="A254" s="123"/>
      <c r="B254" s="160"/>
      <c r="C254" s="145"/>
      <c r="D254" s="133" t="s">
        <v>303</v>
      </c>
      <c r="E254" s="194">
        <v>7269</v>
      </c>
      <c r="F254" s="186">
        <v>8800</v>
      </c>
      <c r="G254" s="194">
        <v>4948</v>
      </c>
      <c r="H254" s="186">
        <v>6500</v>
      </c>
      <c r="I254" s="186">
        <v>6500</v>
      </c>
      <c r="J254" s="27">
        <v>6700</v>
      </c>
      <c r="K254" s="27">
        <v>6800</v>
      </c>
      <c r="L254" s="51"/>
    </row>
    <row r="255" spans="1:12" s="7" customFormat="1" ht="12.75">
      <c r="A255" s="123"/>
      <c r="B255" s="163" t="s">
        <v>180</v>
      </c>
      <c r="C255" s="145"/>
      <c r="D255" s="124" t="s">
        <v>282</v>
      </c>
      <c r="E255" s="196">
        <v>3410</v>
      </c>
      <c r="F255" s="166">
        <v>8000</v>
      </c>
      <c r="G255" s="196">
        <v>1353</v>
      </c>
      <c r="H255" s="166">
        <v>2000</v>
      </c>
      <c r="I255" s="166">
        <v>2000</v>
      </c>
      <c r="J255" s="28">
        <v>8000</v>
      </c>
      <c r="K255" s="28">
        <v>8000</v>
      </c>
      <c r="L255" s="51"/>
    </row>
    <row r="256" spans="1:12" s="7" customFormat="1" ht="12.75">
      <c r="A256" s="123"/>
      <c r="B256" s="163"/>
      <c r="C256" s="145"/>
      <c r="D256" s="124"/>
      <c r="E256" s="196"/>
      <c r="F256" s="166"/>
      <c r="G256" s="196"/>
      <c r="H256" s="166"/>
      <c r="I256" s="166"/>
      <c r="J256" s="27"/>
      <c r="K256" s="27"/>
      <c r="L256" s="51"/>
    </row>
    <row r="257" spans="1:12" s="7" customFormat="1" ht="12.75">
      <c r="A257" s="123"/>
      <c r="B257" s="124"/>
      <c r="C257" s="128"/>
      <c r="D257" s="130"/>
      <c r="E257" s="196"/>
      <c r="F257" s="166"/>
      <c r="G257" s="196"/>
      <c r="H257" s="166"/>
      <c r="I257" s="166"/>
      <c r="J257" s="27"/>
      <c r="K257" s="27"/>
      <c r="L257" s="51"/>
    </row>
    <row r="258" spans="1:12" s="7" customFormat="1" ht="15">
      <c r="A258" s="217" t="s">
        <v>283</v>
      </c>
      <c r="B258" s="124"/>
      <c r="C258" s="128"/>
      <c r="D258" s="130"/>
      <c r="E258" s="196"/>
      <c r="F258" s="166"/>
      <c r="G258" s="196"/>
      <c r="H258" s="166"/>
      <c r="I258" s="166"/>
      <c r="J258" s="27"/>
      <c r="K258" s="27"/>
      <c r="L258" s="51"/>
    </row>
    <row r="259" spans="1:12" s="7" customFormat="1" ht="15">
      <c r="A259" s="140" t="s">
        <v>280</v>
      </c>
      <c r="B259" s="219"/>
      <c r="C259" s="220" t="s">
        <v>281</v>
      </c>
      <c r="D259" s="170" t="s">
        <v>114</v>
      </c>
      <c r="E259" s="161">
        <f aca="true" t="shared" si="37" ref="E259:K259">SUM(E260:E262)</f>
        <v>155380</v>
      </c>
      <c r="F259" s="161">
        <f t="shared" si="37"/>
        <v>171262</v>
      </c>
      <c r="G259" s="161">
        <f t="shared" si="37"/>
        <v>112711</v>
      </c>
      <c r="H259" s="161">
        <f t="shared" si="37"/>
        <v>170199</v>
      </c>
      <c r="I259" s="161">
        <f t="shared" si="37"/>
        <v>177768</v>
      </c>
      <c r="J259" s="161">
        <f t="shared" si="37"/>
        <v>179810</v>
      </c>
      <c r="K259" s="161">
        <f t="shared" si="37"/>
        <v>181310</v>
      </c>
      <c r="L259" s="51"/>
    </row>
    <row r="260" spans="1:12" s="115" customFormat="1" ht="12.75">
      <c r="A260" s="184"/>
      <c r="B260" s="221" t="s">
        <v>2</v>
      </c>
      <c r="C260" s="178"/>
      <c r="D260" s="207" t="s">
        <v>77</v>
      </c>
      <c r="E260" s="223">
        <v>115593</v>
      </c>
      <c r="F260" s="223">
        <v>126120</v>
      </c>
      <c r="G260" s="222">
        <v>83971</v>
      </c>
      <c r="H260" s="223">
        <v>126120</v>
      </c>
      <c r="I260" s="223">
        <v>131680</v>
      </c>
      <c r="J260" s="113">
        <v>133720</v>
      </c>
      <c r="K260" s="113">
        <v>135210</v>
      </c>
      <c r="L260" s="114"/>
    </row>
    <row r="261" spans="1:12" s="115" customFormat="1" ht="12.75">
      <c r="A261" s="224"/>
      <c r="B261" s="221" t="s">
        <v>3</v>
      </c>
      <c r="C261" s="178"/>
      <c r="D261" s="207" t="s">
        <v>65</v>
      </c>
      <c r="E261" s="223">
        <v>39187</v>
      </c>
      <c r="F261" s="223">
        <v>44142</v>
      </c>
      <c r="G261" s="222">
        <v>28315</v>
      </c>
      <c r="H261" s="223">
        <v>44079</v>
      </c>
      <c r="I261" s="223">
        <v>46088</v>
      </c>
      <c r="J261" s="113">
        <v>46090</v>
      </c>
      <c r="K261" s="113">
        <v>46100</v>
      </c>
      <c r="L261" s="114"/>
    </row>
    <row r="262" spans="1:12" s="115" customFormat="1" ht="12.75">
      <c r="A262" s="224"/>
      <c r="B262" s="204" t="s">
        <v>266</v>
      </c>
      <c r="C262" s="226"/>
      <c r="D262" s="225" t="s">
        <v>282</v>
      </c>
      <c r="E262" s="223">
        <v>600</v>
      </c>
      <c r="F262" s="223">
        <v>1000</v>
      </c>
      <c r="G262" s="222">
        <v>425</v>
      </c>
      <c r="H262" s="223">
        <v>0</v>
      </c>
      <c r="I262" s="223">
        <v>0</v>
      </c>
      <c r="J262" s="113">
        <v>0</v>
      </c>
      <c r="K262" s="113">
        <v>0</v>
      </c>
      <c r="L262" s="114"/>
    </row>
    <row r="263" spans="1:12" s="115" customFormat="1" ht="12.75">
      <c r="A263" s="224"/>
      <c r="B263" s="204"/>
      <c r="C263" s="226"/>
      <c r="D263" s="225"/>
      <c r="E263" s="223"/>
      <c r="F263" s="223"/>
      <c r="G263" s="222"/>
      <c r="H263" s="223"/>
      <c r="I263" s="223"/>
      <c r="J263" s="113"/>
      <c r="K263" s="113"/>
      <c r="L263" s="114"/>
    </row>
    <row r="264" spans="1:12" s="115" customFormat="1" ht="12.75">
      <c r="A264" s="224"/>
      <c r="B264" s="204"/>
      <c r="C264" s="226"/>
      <c r="D264" s="225"/>
      <c r="E264" s="223"/>
      <c r="F264" s="223"/>
      <c r="G264" s="222"/>
      <c r="H264" s="223"/>
      <c r="I264" s="223"/>
      <c r="J264" s="113"/>
      <c r="K264" s="113"/>
      <c r="L264" s="114"/>
    </row>
    <row r="265" spans="1:12" s="115" customFormat="1" ht="12.75">
      <c r="A265" s="224"/>
      <c r="B265" s="204"/>
      <c r="C265" s="226"/>
      <c r="D265" s="225"/>
      <c r="E265" s="223"/>
      <c r="F265" s="223"/>
      <c r="G265" s="222"/>
      <c r="H265" s="223"/>
      <c r="I265" s="223"/>
      <c r="J265" s="113"/>
      <c r="K265" s="113"/>
      <c r="L265" s="114"/>
    </row>
    <row r="266" spans="1:12" s="115" customFormat="1" ht="12.75">
      <c r="A266" s="224"/>
      <c r="B266" s="204"/>
      <c r="C266" s="226"/>
      <c r="D266" s="225"/>
      <c r="E266" s="223"/>
      <c r="F266" s="223"/>
      <c r="G266" s="222"/>
      <c r="H266" s="223"/>
      <c r="I266" s="223"/>
      <c r="J266" s="113"/>
      <c r="K266" s="113"/>
      <c r="L266" s="114"/>
    </row>
    <row r="267" spans="1:12" s="115" customFormat="1" ht="12.75">
      <c r="A267" s="224"/>
      <c r="B267" s="204"/>
      <c r="C267" s="226"/>
      <c r="D267" s="225"/>
      <c r="E267" s="223"/>
      <c r="F267" s="223"/>
      <c r="G267" s="222"/>
      <c r="H267" s="223"/>
      <c r="I267" s="223"/>
      <c r="J267" s="113"/>
      <c r="K267" s="113"/>
      <c r="L267" s="114"/>
    </row>
    <row r="268" spans="1:12" s="57" customFormat="1" ht="15">
      <c r="A268" s="268" t="s">
        <v>324</v>
      </c>
      <c r="B268" s="269"/>
      <c r="C268" s="156"/>
      <c r="D268" s="269"/>
      <c r="E268" s="155"/>
      <c r="F268" s="155"/>
      <c r="G268" s="195"/>
      <c r="H268" s="155"/>
      <c r="I268" s="155"/>
      <c r="J268" s="59"/>
      <c r="K268" s="59"/>
      <c r="L268" s="56"/>
    </row>
    <row r="269" spans="1:12" s="115" customFormat="1" ht="12.75">
      <c r="A269" s="224"/>
      <c r="B269" s="267" t="s">
        <v>2</v>
      </c>
      <c r="C269" s="226"/>
      <c r="D269" s="245" t="s">
        <v>325</v>
      </c>
      <c r="E269" s="166">
        <f aca="true" t="shared" si="38" ref="E269:K269">SUM(E5+E113+E180+E200+E222+E231+E260)</f>
        <v>1893212</v>
      </c>
      <c r="F269" s="166">
        <f t="shared" si="38"/>
        <v>1836800</v>
      </c>
      <c r="G269" s="166">
        <f t="shared" si="38"/>
        <v>1342581</v>
      </c>
      <c r="H269" s="166">
        <f t="shared" si="38"/>
        <v>1866353</v>
      </c>
      <c r="I269" s="166">
        <f t="shared" si="38"/>
        <v>1889009</v>
      </c>
      <c r="J269" s="166">
        <f t="shared" si="38"/>
        <v>1900395</v>
      </c>
      <c r="K269" s="166">
        <f t="shared" si="38"/>
        <v>1903816</v>
      </c>
      <c r="L269" s="114"/>
    </row>
    <row r="270" spans="1:12" s="115" customFormat="1" ht="12.75">
      <c r="A270" s="224"/>
      <c r="B270" s="245" t="s">
        <v>3</v>
      </c>
      <c r="C270" s="226"/>
      <c r="D270" s="245" t="s">
        <v>326</v>
      </c>
      <c r="E270" s="196">
        <f aca="true" t="shared" si="39" ref="E270:K270">SUM(E8+E9+E114+E181+E201+E223+E232+E261)</f>
        <v>653446</v>
      </c>
      <c r="F270" s="196">
        <f t="shared" si="39"/>
        <v>684910</v>
      </c>
      <c r="G270" s="196">
        <f t="shared" si="39"/>
        <v>476761</v>
      </c>
      <c r="H270" s="196">
        <f t="shared" si="39"/>
        <v>639409</v>
      </c>
      <c r="I270" s="196">
        <f t="shared" si="39"/>
        <v>691095</v>
      </c>
      <c r="J270" s="196">
        <f t="shared" si="39"/>
        <v>691501</v>
      </c>
      <c r="K270" s="196">
        <f t="shared" si="39"/>
        <v>692000</v>
      </c>
      <c r="L270" s="114"/>
    </row>
    <row r="271" spans="1:12" s="115" customFormat="1" ht="12.75">
      <c r="A271" s="224"/>
      <c r="B271" s="245" t="s">
        <v>88</v>
      </c>
      <c r="C271" s="226"/>
      <c r="D271" s="245" t="s">
        <v>87</v>
      </c>
      <c r="E271" s="196">
        <f>SUM(E272:E278)</f>
        <v>2074847</v>
      </c>
      <c r="F271" s="196">
        <f aca="true" t="shared" si="40" ref="F271:K271">SUM(F272:F278)</f>
        <v>2179782</v>
      </c>
      <c r="G271" s="196">
        <f t="shared" si="40"/>
        <v>1362319</v>
      </c>
      <c r="H271" s="196">
        <f t="shared" si="40"/>
        <v>2233896</v>
      </c>
      <c r="I271" s="196">
        <f t="shared" si="40"/>
        <v>2218745</v>
      </c>
      <c r="J271" s="196">
        <f t="shared" si="40"/>
        <v>2305763</v>
      </c>
      <c r="K271" s="196">
        <f t="shared" si="40"/>
        <v>2304389</v>
      </c>
      <c r="L271" s="114"/>
    </row>
    <row r="272" spans="1:12" s="115" customFormat="1" ht="12.75">
      <c r="A272" s="224"/>
      <c r="B272" s="271" t="s">
        <v>247</v>
      </c>
      <c r="C272" s="226"/>
      <c r="D272" s="225" t="s">
        <v>332</v>
      </c>
      <c r="E272" s="222">
        <f aca="true" t="shared" si="41" ref="E272:K272">SUM(E11+E183+E234)</f>
        <v>1515</v>
      </c>
      <c r="F272" s="222">
        <f t="shared" si="41"/>
        <v>1420</v>
      </c>
      <c r="G272" s="222">
        <f t="shared" si="41"/>
        <v>1219</v>
      </c>
      <c r="H272" s="222">
        <f t="shared" si="41"/>
        <v>1530</v>
      </c>
      <c r="I272" s="222">
        <f t="shared" si="41"/>
        <v>1530</v>
      </c>
      <c r="J272" s="222">
        <f t="shared" si="41"/>
        <v>1630</v>
      </c>
      <c r="K272" s="222">
        <f t="shared" si="41"/>
        <v>1730</v>
      </c>
      <c r="L272" s="114"/>
    </row>
    <row r="273" spans="1:12" s="115" customFormat="1" ht="12.75">
      <c r="A273" s="224"/>
      <c r="B273" s="271" t="s">
        <v>191</v>
      </c>
      <c r="C273" s="226"/>
      <c r="D273" s="225" t="s">
        <v>333</v>
      </c>
      <c r="E273" s="222">
        <f aca="true" t="shared" si="42" ref="E273:K273">SUM(E12+E81+E116+E124+E163+E184+E192+E203+E235)</f>
        <v>435279</v>
      </c>
      <c r="F273" s="222">
        <f t="shared" si="42"/>
        <v>444514</v>
      </c>
      <c r="G273" s="222">
        <f t="shared" si="42"/>
        <v>306388</v>
      </c>
      <c r="H273" s="222">
        <f t="shared" si="42"/>
        <v>446870</v>
      </c>
      <c r="I273" s="222">
        <f t="shared" si="42"/>
        <v>441900</v>
      </c>
      <c r="J273" s="222">
        <f t="shared" si="42"/>
        <v>443700</v>
      </c>
      <c r="K273" s="222">
        <f t="shared" si="42"/>
        <v>465167</v>
      </c>
      <c r="L273" s="114"/>
    </row>
    <row r="274" spans="1:12" s="115" customFormat="1" ht="12.75">
      <c r="A274" s="224"/>
      <c r="B274" s="271" t="s">
        <v>174</v>
      </c>
      <c r="C274" s="226"/>
      <c r="D274" s="225" t="s">
        <v>327</v>
      </c>
      <c r="E274" s="222">
        <f aca="true" t="shared" si="43" ref="E274:K274">SUM(E19+E82+E98+E117+E131+E138+E157+E164+E185+E193+E204+E212+E241)</f>
        <v>191248</v>
      </c>
      <c r="F274" s="222">
        <f t="shared" si="43"/>
        <v>173070</v>
      </c>
      <c r="G274" s="222">
        <f t="shared" si="43"/>
        <v>103462</v>
      </c>
      <c r="H274" s="222">
        <f t="shared" si="43"/>
        <v>195000</v>
      </c>
      <c r="I274" s="222">
        <f t="shared" si="43"/>
        <v>172000</v>
      </c>
      <c r="J274" s="222">
        <f t="shared" si="43"/>
        <v>162900</v>
      </c>
      <c r="K274" s="222">
        <f t="shared" si="43"/>
        <v>162600</v>
      </c>
      <c r="L274" s="114"/>
    </row>
    <row r="275" spans="1:12" s="115" customFormat="1" ht="12.75">
      <c r="A275" s="224"/>
      <c r="B275" s="271" t="s">
        <v>208</v>
      </c>
      <c r="C275" s="226"/>
      <c r="D275" s="225" t="s">
        <v>328</v>
      </c>
      <c r="E275" s="222">
        <f aca="true" t="shared" si="44" ref="E275:K275">SUM(E32+E83+E139+E165+E186+E246)</f>
        <v>22400</v>
      </c>
      <c r="F275" s="222">
        <f t="shared" si="44"/>
        <v>22470</v>
      </c>
      <c r="G275" s="222">
        <f t="shared" si="44"/>
        <v>16824</v>
      </c>
      <c r="H275" s="222">
        <f t="shared" si="44"/>
        <v>32200</v>
      </c>
      <c r="I275" s="222">
        <f t="shared" si="44"/>
        <v>22250</v>
      </c>
      <c r="J275" s="222">
        <f t="shared" si="44"/>
        <v>24650</v>
      </c>
      <c r="K275" s="222">
        <f t="shared" si="44"/>
        <v>24850</v>
      </c>
      <c r="L275" s="114"/>
    </row>
    <row r="276" spans="1:12" s="115" customFormat="1" ht="12.75">
      <c r="A276" s="224"/>
      <c r="B276" s="271" t="s">
        <v>29</v>
      </c>
      <c r="C276" s="226"/>
      <c r="D276" s="225" t="s">
        <v>331</v>
      </c>
      <c r="E276" s="222">
        <f aca="true" t="shared" si="45" ref="E276:K276">SUM(E33+E84+E91+E99+E122+E125+E211+E213+E216+E247)</f>
        <v>330634</v>
      </c>
      <c r="F276" s="222">
        <f t="shared" si="45"/>
        <v>369000</v>
      </c>
      <c r="G276" s="222">
        <f t="shared" si="45"/>
        <v>191332</v>
      </c>
      <c r="H276" s="222">
        <f t="shared" si="45"/>
        <v>520980</v>
      </c>
      <c r="I276" s="222">
        <f t="shared" si="45"/>
        <v>563350</v>
      </c>
      <c r="J276" s="222">
        <f t="shared" si="45"/>
        <v>635500</v>
      </c>
      <c r="K276" s="222">
        <f t="shared" si="45"/>
        <v>602500</v>
      </c>
      <c r="L276" s="114"/>
    </row>
    <row r="277" spans="1:12" s="115" customFormat="1" ht="12.75">
      <c r="A277" s="224"/>
      <c r="B277" s="271" t="s">
        <v>258</v>
      </c>
      <c r="C277" s="226"/>
      <c r="D277" s="270" t="s">
        <v>334</v>
      </c>
      <c r="E277" s="222">
        <f aca="true" t="shared" si="46" ref="E277:K277">SUM(E38+E194)</f>
        <v>5722</v>
      </c>
      <c r="F277" s="222">
        <f t="shared" si="46"/>
        <v>7575</v>
      </c>
      <c r="G277" s="222">
        <f t="shared" si="46"/>
        <v>3670</v>
      </c>
      <c r="H277" s="222">
        <f t="shared" si="46"/>
        <v>6600</v>
      </c>
      <c r="I277" s="222">
        <f t="shared" si="46"/>
        <v>6100</v>
      </c>
      <c r="J277" s="222">
        <f t="shared" si="46"/>
        <v>6400</v>
      </c>
      <c r="K277" s="222">
        <f t="shared" si="46"/>
        <v>6500</v>
      </c>
      <c r="L277" s="114"/>
    </row>
    <row r="278" spans="1:12" s="115" customFormat="1" ht="12.75">
      <c r="A278" s="224"/>
      <c r="B278" s="271" t="s">
        <v>176</v>
      </c>
      <c r="C278" s="226"/>
      <c r="D278" s="270" t="s">
        <v>329</v>
      </c>
      <c r="E278" s="222">
        <f aca="true" t="shared" si="47" ref="E278:K278">SUM(E39+E74+E85+E103+E108+E118+E123+E126+E132+E133+E140+E144+E151+E158+E166+E171+E187+E195+E205+E214+E217+E224+E248)</f>
        <v>1088049</v>
      </c>
      <c r="F278" s="222">
        <f t="shared" si="47"/>
        <v>1161733</v>
      </c>
      <c r="G278" s="222">
        <f t="shared" si="47"/>
        <v>739424</v>
      </c>
      <c r="H278" s="222">
        <f t="shared" si="47"/>
        <v>1030716</v>
      </c>
      <c r="I278" s="222">
        <f t="shared" si="47"/>
        <v>1011615</v>
      </c>
      <c r="J278" s="222">
        <f t="shared" si="47"/>
        <v>1030983</v>
      </c>
      <c r="K278" s="222">
        <f t="shared" si="47"/>
        <v>1041042</v>
      </c>
      <c r="L278" s="114"/>
    </row>
    <row r="279" spans="1:12" s="115" customFormat="1" ht="12.75">
      <c r="A279" s="224"/>
      <c r="B279" s="245" t="s">
        <v>266</v>
      </c>
      <c r="C279" s="226"/>
      <c r="D279" s="274" t="s">
        <v>330</v>
      </c>
      <c r="E279" s="196">
        <f aca="true" t="shared" si="48" ref="E279:K279">SUM(E262+E255+E218+E219+E220+E206+E188+E172+E173+E174+E175+E141+E134+E119+E109+E66)</f>
        <v>449483</v>
      </c>
      <c r="F279" s="196">
        <f t="shared" si="48"/>
        <v>433200</v>
      </c>
      <c r="G279" s="196">
        <f t="shared" si="48"/>
        <v>300015</v>
      </c>
      <c r="H279" s="196">
        <f t="shared" si="48"/>
        <v>443465</v>
      </c>
      <c r="I279" s="196">
        <f t="shared" si="48"/>
        <v>441165</v>
      </c>
      <c r="J279" s="196">
        <f t="shared" si="48"/>
        <v>457100</v>
      </c>
      <c r="K279" s="196">
        <f t="shared" si="48"/>
        <v>463200</v>
      </c>
      <c r="L279" s="114"/>
    </row>
    <row r="280" spans="1:12" s="8" customFormat="1" ht="15">
      <c r="A280" s="272" t="s">
        <v>335</v>
      </c>
      <c r="B280" s="169"/>
      <c r="C280" s="170"/>
      <c r="D280" s="273" t="s">
        <v>161</v>
      </c>
      <c r="E280" s="197">
        <f>SUM(E269+E270+E271+E279)</f>
        <v>5070988</v>
      </c>
      <c r="F280" s="197">
        <f aca="true" t="shared" si="49" ref="F280:K280">SUM(F269+F270+F271+F279)</f>
        <v>5134692</v>
      </c>
      <c r="G280" s="197">
        <f t="shared" si="49"/>
        <v>3481676</v>
      </c>
      <c r="H280" s="197">
        <f t="shared" si="49"/>
        <v>5183123</v>
      </c>
      <c r="I280" s="197">
        <f t="shared" si="49"/>
        <v>5240014</v>
      </c>
      <c r="J280" s="197">
        <f t="shared" si="49"/>
        <v>5354759</v>
      </c>
      <c r="K280" s="197">
        <f t="shared" si="49"/>
        <v>5363405</v>
      </c>
      <c r="L280" s="52"/>
    </row>
    <row r="281" spans="1:12" s="8" customFormat="1" ht="15">
      <c r="A281" s="268"/>
      <c r="B281" s="269"/>
      <c r="C281" s="156"/>
      <c r="D281" s="275"/>
      <c r="E281" s="195"/>
      <c r="F281" s="195"/>
      <c r="G281" s="195"/>
      <c r="H281" s="195"/>
      <c r="I281" s="195"/>
      <c r="J281" s="195"/>
      <c r="K281" s="195"/>
      <c r="L281" s="52"/>
    </row>
    <row r="282" spans="1:12" s="8" customFormat="1" ht="15">
      <c r="A282" s="268"/>
      <c r="B282" s="269"/>
      <c r="C282" s="156"/>
      <c r="D282" s="275"/>
      <c r="E282" s="195"/>
      <c r="F282" s="195"/>
      <c r="G282" s="195"/>
      <c r="H282" s="195"/>
      <c r="I282" s="195"/>
      <c r="J282" s="195"/>
      <c r="K282" s="195"/>
      <c r="L282" s="52"/>
    </row>
    <row r="283" spans="1:12" s="115" customFormat="1" ht="12.75">
      <c r="A283" s="224"/>
      <c r="B283" s="245"/>
      <c r="C283" s="226"/>
      <c r="D283" s="270"/>
      <c r="E283" s="222"/>
      <c r="F283" s="223"/>
      <c r="G283" s="222"/>
      <c r="H283" s="223"/>
      <c r="I283" s="223"/>
      <c r="J283" s="113"/>
      <c r="K283" s="113"/>
      <c r="L283" s="114"/>
    </row>
    <row r="284" spans="1:12" s="7" customFormat="1" ht="15">
      <c r="A284" s="107"/>
      <c r="B284" s="92"/>
      <c r="C284" s="93"/>
      <c r="D284" s="13" t="s">
        <v>5</v>
      </c>
      <c r="E284" s="26">
        <f>SUM(E285:E302)</f>
        <v>1796816</v>
      </c>
      <c r="F284" s="26">
        <f aca="true" t="shared" si="50" ref="F284:K284">SUM(F285:F302)</f>
        <v>188600</v>
      </c>
      <c r="G284" s="26">
        <f t="shared" si="50"/>
        <v>63833</v>
      </c>
      <c r="H284" s="26">
        <f t="shared" si="50"/>
        <v>100000</v>
      </c>
      <c r="I284" s="26">
        <f t="shared" si="50"/>
        <v>100000</v>
      </c>
      <c r="J284" s="26">
        <f t="shared" si="50"/>
        <v>63800</v>
      </c>
      <c r="K284" s="26">
        <f t="shared" si="50"/>
        <v>61800</v>
      </c>
      <c r="L284" s="51"/>
    </row>
    <row r="285" spans="1:12" s="7" customFormat="1" ht="12.75">
      <c r="A285" s="81" t="s">
        <v>118</v>
      </c>
      <c r="B285" s="94">
        <v>711</v>
      </c>
      <c r="C285" s="91" t="s">
        <v>44</v>
      </c>
      <c r="D285" s="18" t="s">
        <v>53</v>
      </c>
      <c r="E285" s="21">
        <v>17867</v>
      </c>
      <c r="F285" s="21">
        <v>10600</v>
      </c>
      <c r="G285" s="27">
        <v>2017</v>
      </c>
      <c r="H285" s="27">
        <v>13200</v>
      </c>
      <c r="I285" s="27">
        <v>13200</v>
      </c>
      <c r="J285" s="27">
        <v>10200</v>
      </c>
      <c r="K285" s="27">
        <v>8200</v>
      </c>
      <c r="L285" s="51"/>
    </row>
    <row r="286" spans="1:12" s="7" customFormat="1" ht="12.75">
      <c r="A286" s="81" t="s">
        <v>118</v>
      </c>
      <c r="B286" s="94">
        <v>713</v>
      </c>
      <c r="C286" s="91" t="s">
        <v>44</v>
      </c>
      <c r="D286" s="18" t="s">
        <v>24</v>
      </c>
      <c r="E286" s="21">
        <v>1946</v>
      </c>
      <c r="F286" s="21">
        <v>2000</v>
      </c>
      <c r="G286" s="25">
        <v>0</v>
      </c>
      <c r="H286" s="25">
        <v>4000</v>
      </c>
      <c r="I286" s="25">
        <v>4000</v>
      </c>
      <c r="J286" s="25">
        <v>2000</v>
      </c>
      <c r="K286" s="25">
        <v>2000</v>
      </c>
      <c r="L286" s="51"/>
    </row>
    <row r="287" spans="1:12" s="7" customFormat="1" ht="12.75">
      <c r="A287" s="81" t="s">
        <v>118</v>
      </c>
      <c r="B287" s="94">
        <v>713</v>
      </c>
      <c r="C287" s="91" t="s">
        <v>44</v>
      </c>
      <c r="D287" s="18" t="s">
        <v>54</v>
      </c>
      <c r="E287" s="21">
        <v>0</v>
      </c>
      <c r="F287" s="21">
        <v>20000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51"/>
    </row>
    <row r="288" spans="1:12" s="7" customFormat="1" ht="12.75">
      <c r="A288" s="81" t="s">
        <v>118</v>
      </c>
      <c r="B288" s="94">
        <v>717</v>
      </c>
      <c r="C288" s="91" t="s">
        <v>58</v>
      </c>
      <c r="D288" s="18" t="s">
        <v>59</v>
      </c>
      <c r="E288" s="21">
        <v>544</v>
      </c>
      <c r="F288" s="21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51"/>
    </row>
    <row r="289" spans="1:12" s="7" customFormat="1" ht="12.75">
      <c r="A289" s="81" t="s">
        <v>118</v>
      </c>
      <c r="B289" s="94">
        <v>716</v>
      </c>
      <c r="C289" s="91" t="s">
        <v>44</v>
      </c>
      <c r="D289" s="263" t="s">
        <v>115</v>
      </c>
      <c r="E289" s="21">
        <v>45140</v>
      </c>
      <c r="F289" s="21">
        <v>90000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51"/>
    </row>
    <row r="290" spans="1:12" s="7" customFormat="1" ht="12.75">
      <c r="A290" s="81" t="s">
        <v>118</v>
      </c>
      <c r="B290" s="94">
        <v>717</v>
      </c>
      <c r="C290" s="91" t="s">
        <v>44</v>
      </c>
      <c r="D290" s="99" t="s">
        <v>39</v>
      </c>
      <c r="E290" s="21">
        <v>10354</v>
      </c>
      <c r="F290" s="21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51"/>
    </row>
    <row r="291" spans="1:12" s="7" customFormat="1" ht="12.75">
      <c r="A291" s="81" t="s">
        <v>118</v>
      </c>
      <c r="B291" s="94">
        <v>717</v>
      </c>
      <c r="C291" s="81" t="s">
        <v>44</v>
      </c>
      <c r="D291" s="263" t="s">
        <v>22</v>
      </c>
      <c r="E291" s="21">
        <v>1486</v>
      </c>
      <c r="F291" s="21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51"/>
    </row>
    <row r="292" spans="1:12" s="7" customFormat="1" ht="12.75">
      <c r="A292" s="81" t="s">
        <v>136</v>
      </c>
      <c r="B292" s="94">
        <v>713</v>
      </c>
      <c r="C292" s="91" t="s">
        <v>158</v>
      </c>
      <c r="D292" s="18" t="s">
        <v>349</v>
      </c>
      <c r="E292" s="21">
        <v>0</v>
      </c>
      <c r="F292" s="21">
        <v>4000</v>
      </c>
      <c r="G292" s="25">
        <v>4000</v>
      </c>
      <c r="H292" s="25">
        <v>1800</v>
      </c>
      <c r="I292" s="25">
        <v>1800</v>
      </c>
      <c r="J292" s="25">
        <v>0</v>
      </c>
      <c r="K292" s="25">
        <v>0</v>
      </c>
      <c r="L292" s="51"/>
    </row>
    <row r="293" spans="1:12" s="7" customFormat="1" ht="12.75">
      <c r="A293" s="81" t="s">
        <v>136</v>
      </c>
      <c r="B293" s="94">
        <v>717</v>
      </c>
      <c r="C293" s="91" t="s">
        <v>158</v>
      </c>
      <c r="D293" s="18" t="s">
        <v>309</v>
      </c>
      <c r="E293" s="21">
        <v>0</v>
      </c>
      <c r="F293" s="21">
        <v>0</v>
      </c>
      <c r="G293" s="25">
        <v>0</v>
      </c>
      <c r="H293" s="25">
        <v>5000</v>
      </c>
      <c r="I293" s="25">
        <v>5000</v>
      </c>
      <c r="J293" s="25">
        <v>0</v>
      </c>
      <c r="K293" s="25">
        <v>0</v>
      </c>
      <c r="L293" s="51"/>
    </row>
    <row r="294" spans="1:12" s="7" customFormat="1" ht="12.75">
      <c r="A294" s="79" t="s">
        <v>149</v>
      </c>
      <c r="B294" s="87">
        <v>716</v>
      </c>
      <c r="C294" s="86" t="s">
        <v>18</v>
      </c>
      <c r="D294" s="74" t="s">
        <v>354</v>
      </c>
      <c r="E294" s="21">
        <v>0</v>
      </c>
      <c r="F294" s="21">
        <v>0</v>
      </c>
      <c r="G294" s="25">
        <v>0</v>
      </c>
      <c r="H294" s="25">
        <v>50000</v>
      </c>
      <c r="I294" s="25">
        <v>20000</v>
      </c>
      <c r="J294" s="25">
        <v>46600</v>
      </c>
      <c r="K294" s="25">
        <v>46600</v>
      </c>
      <c r="L294" s="51"/>
    </row>
    <row r="295" spans="1:12" s="7" customFormat="1" ht="12.75">
      <c r="A295" s="79" t="s">
        <v>132</v>
      </c>
      <c r="B295" s="87">
        <v>716</v>
      </c>
      <c r="C295" s="86" t="s">
        <v>142</v>
      </c>
      <c r="D295" s="300" t="s">
        <v>391</v>
      </c>
      <c r="E295" s="21">
        <v>0</v>
      </c>
      <c r="F295" s="21">
        <v>0</v>
      </c>
      <c r="G295" s="25">
        <v>0</v>
      </c>
      <c r="H295" s="25">
        <v>0</v>
      </c>
      <c r="I295" s="25">
        <v>30000</v>
      </c>
      <c r="J295" s="25">
        <v>0</v>
      </c>
      <c r="K295" s="25">
        <v>0</v>
      </c>
      <c r="L295" s="51"/>
    </row>
    <row r="296" spans="1:12" s="7" customFormat="1" ht="12.75">
      <c r="A296" s="81" t="s">
        <v>135</v>
      </c>
      <c r="B296" s="94">
        <v>717</v>
      </c>
      <c r="C296" s="91" t="s">
        <v>42</v>
      </c>
      <c r="D296" s="18" t="s">
        <v>347</v>
      </c>
      <c r="E296" s="21">
        <v>3246</v>
      </c>
      <c r="F296" s="21">
        <v>20000</v>
      </c>
      <c r="G296" s="25">
        <v>11179</v>
      </c>
      <c r="H296" s="25">
        <v>5000</v>
      </c>
      <c r="I296" s="25">
        <v>5000</v>
      </c>
      <c r="J296" s="25">
        <v>5000</v>
      </c>
      <c r="K296" s="25">
        <v>5000</v>
      </c>
      <c r="L296" s="51"/>
    </row>
    <row r="297" spans="1:12" s="7" customFormat="1" ht="12.75">
      <c r="A297" s="81" t="s">
        <v>118</v>
      </c>
      <c r="B297" s="94">
        <v>714</v>
      </c>
      <c r="C297" s="91" t="s">
        <v>44</v>
      </c>
      <c r="D297" s="18" t="s">
        <v>52</v>
      </c>
      <c r="E297" s="21">
        <v>20359</v>
      </c>
      <c r="F297" s="21">
        <v>0</v>
      </c>
      <c r="G297" s="25">
        <v>0</v>
      </c>
      <c r="H297" s="25">
        <v>21000</v>
      </c>
      <c r="I297" s="25">
        <v>21000</v>
      </c>
      <c r="J297" s="25">
        <v>0</v>
      </c>
      <c r="K297" s="25">
        <v>0</v>
      </c>
      <c r="L297" s="51"/>
    </row>
    <row r="298" spans="1:12" s="7" customFormat="1" ht="12.75">
      <c r="A298" s="81" t="s">
        <v>153</v>
      </c>
      <c r="B298" s="94">
        <v>717</v>
      </c>
      <c r="C298" s="91" t="s">
        <v>37</v>
      </c>
      <c r="D298" s="18" t="s">
        <v>382</v>
      </c>
      <c r="E298" s="21">
        <v>1888</v>
      </c>
      <c r="F298" s="21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51"/>
    </row>
    <row r="299" spans="1:12" s="7" customFormat="1" ht="12.75">
      <c r="A299" s="79" t="s">
        <v>134</v>
      </c>
      <c r="B299" s="87">
        <v>713</v>
      </c>
      <c r="C299" s="89" t="s">
        <v>36</v>
      </c>
      <c r="D299" s="15" t="s">
        <v>348</v>
      </c>
      <c r="E299" s="21">
        <v>2494</v>
      </c>
      <c r="F299" s="21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51"/>
    </row>
    <row r="300" spans="1:12" s="7" customFormat="1" ht="12.75">
      <c r="A300" s="79" t="s">
        <v>133</v>
      </c>
      <c r="B300" s="87">
        <v>717</v>
      </c>
      <c r="C300" s="89" t="s">
        <v>38</v>
      </c>
      <c r="D300" s="15" t="s">
        <v>121</v>
      </c>
      <c r="E300" s="21">
        <v>1644659</v>
      </c>
      <c r="F300" s="21">
        <v>42000</v>
      </c>
      <c r="G300" s="25">
        <v>46637</v>
      </c>
      <c r="H300" s="25">
        <v>0</v>
      </c>
      <c r="I300" s="25">
        <v>0</v>
      </c>
      <c r="J300" s="25">
        <v>0</v>
      </c>
      <c r="K300" s="25">
        <v>0</v>
      </c>
      <c r="L300" s="51"/>
    </row>
    <row r="301" spans="1:12" s="7" customFormat="1" ht="12.75">
      <c r="A301" s="79" t="s">
        <v>132</v>
      </c>
      <c r="B301" s="87">
        <v>717</v>
      </c>
      <c r="C301" s="89" t="s">
        <v>142</v>
      </c>
      <c r="D301" s="15" t="s">
        <v>60</v>
      </c>
      <c r="E301" s="21">
        <v>46833</v>
      </c>
      <c r="F301" s="21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51"/>
    </row>
    <row r="302" spans="1:12" s="115" customFormat="1" ht="12.75">
      <c r="A302" s="81"/>
      <c r="B302" s="266"/>
      <c r="C302" s="91"/>
      <c r="D302" s="265"/>
      <c r="E302" s="113"/>
      <c r="F302" s="113"/>
      <c r="G302" s="113"/>
      <c r="H302" s="113"/>
      <c r="I302" s="113"/>
      <c r="J302" s="113"/>
      <c r="K302" s="113"/>
      <c r="L302" s="114"/>
    </row>
    <row r="303" spans="1:12" s="7" customFormat="1" ht="12.75">
      <c r="A303" s="111"/>
      <c r="B303" s="90"/>
      <c r="C303" s="91"/>
      <c r="D303" s="112"/>
      <c r="E303" s="28"/>
      <c r="F303" s="28"/>
      <c r="G303" s="28"/>
      <c r="H303" s="28"/>
      <c r="I303" s="28"/>
      <c r="J303" s="28"/>
      <c r="K303" s="28"/>
      <c r="L303" s="51"/>
    </row>
    <row r="304" spans="1:12" s="7" customFormat="1" ht="12.75">
      <c r="A304" s="111"/>
      <c r="B304" s="90"/>
      <c r="C304" s="91"/>
      <c r="D304" s="112"/>
      <c r="E304" s="28"/>
      <c r="F304" s="28"/>
      <c r="G304" s="28"/>
      <c r="H304" s="28"/>
      <c r="I304" s="28"/>
      <c r="J304" s="28"/>
      <c r="K304" s="28"/>
      <c r="L304" s="51"/>
    </row>
    <row r="305" spans="1:12" s="7" customFormat="1" ht="12.75">
      <c r="A305" s="111"/>
      <c r="B305" s="90"/>
      <c r="C305" s="91"/>
      <c r="D305" s="112"/>
      <c r="E305" s="28"/>
      <c r="F305" s="28"/>
      <c r="G305" s="28"/>
      <c r="H305" s="28"/>
      <c r="I305" s="28"/>
      <c r="J305" s="28"/>
      <c r="K305" s="28"/>
      <c r="L305" s="51"/>
    </row>
    <row r="306" spans="1:12" s="7" customFormat="1" ht="15">
      <c r="A306" s="111"/>
      <c r="B306" s="90"/>
      <c r="C306" s="95"/>
      <c r="D306" s="55" t="s">
        <v>26</v>
      </c>
      <c r="E306" s="59">
        <f aca="true" t="shared" si="51" ref="E306:K306">SUM(E307+E321+E343)</f>
        <v>1520999</v>
      </c>
      <c r="F306" s="59">
        <f t="shared" si="51"/>
        <v>1487544</v>
      </c>
      <c r="G306" s="59">
        <f t="shared" si="51"/>
        <v>877444</v>
      </c>
      <c r="H306" s="59">
        <f t="shared" si="51"/>
        <v>1551253</v>
      </c>
      <c r="I306" s="59">
        <f t="shared" si="51"/>
        <v>1106000</v>
      </c>
      <c r="J306" s="59">
        <f t="shared" si="51"/>
        <v>940000</v>
      </c>
      <c r="K306" s="59">
        <f t="shared" si="51"/>
        <v>630000</v>
      </c>
      <c r="L306" s="51"/>
    </row>
    <row r="307" spans="1:12" s="7" customFormat="1" ht="12.75">
      <c r="A307" s="108"/>
      <c r="B307" s="92"/>
      <c r="C307" s="93"/>
      <c r="D307" s="37" t="s">
        <v>7</v>
      </c>
      <c r="E307" s="38">
        <f aca="true" t="shared" si="52" ref="E307:K307">SUM(E308:E320)</f>
        <v>931226</v>
      </c>
      <c r="F307" s="38">
        <f t="shared" si="52"/>
        <v>178000</v>
      </c>
      <c r="G307" s="38">
        <f t="shared" si="52"/>
        <v>120033</v>
      </c>
      <c r="H307" s="38">
        <f t="shared" si="52"/>
        <v>531253</v>
      </c>
      <c r="I307" s="38">
        <f t="shared" si="52"/>
        <v>416000</v>
      </c>
      <c r="J307" s="38">
        <f t="shared" si="52"/>
        <v>430000</v>
      </c>
      <c r="K307" s="38">
        <f t="shared" si="52"/>
        <v>430000</v>
      </c>
      <c r="L307" s="51"/>
    </row>
    <row r="308" spans="1:12" s="7" customFormat="1" ht="12.75">
      <c r="A308" s="79" t="s">
        <v>118</v>
      </c>
      <c r="B308" s="87">
        <v>637</v>
      </c>
      <c r="C308" s="86" t="s">
        <v>44</v>
      </c>
      <c r="D308" s="20" t="s">
        <v>27</v>
      </c>
      <c r="E308" s="34">
        <v>5745</v>
      </c>
      <c r="F308" s="34">
        <v>0</v>
      </c>
      <c r="G308" s="34"/>
      <c r="H308" s="34">
        <v>0</v>
      </c>
      <c r="I308" s="34"/>
      <c r="J308" s="34"/>
      <c r="K308" s="34"/>
      <c r="L308" s="51"/>
    </row>
    <row r="309" spans="1:12" s="7" customFormat="1" ht="12.75">
      <c r="A309" s="79" t="s">
        <v>118</v>
      </c>
      <c r="B309" s="87">
        <v>642</v>
      </c>
      <c r="C309" s="86" t="s">
        <v>44</v>
      </c>
      <c r="D309" s="104" t="s">
        <v>139</v>
      </c>
      <c r="E309" s="34">
        <v>3000</v>
      </c>
      <c r="F309" s="34">
        <v>0</v>
      </c>
      <c r="G309" s="34"/>
      <c r="H309" s="34">
        <v>0</v>
      </c>
      <c r="I309" s="34"/>
      <c r="J309" s="34"/>
      <c r="K309" s="34"/>
      <c r="L309" s="51"/>
    </row>
    <row r="310" spans="1:12" s="7" customFormat="1" ht="12.75">
      <c r="A310" s="79" t="s">
        <v>149</v>
      </c>
      <c r="B310" s="87">
        <v>635</v>
      </c>
      <c r="C310" s="91" t="s">
        <v>32</v>
      </c>
      <c r="D310" s="105" t="s">
        <v>138</v>
      </c>
      <c r="E310" s="21">
        <v>80874</v>
      </c>
      <c r="F310" s="21">
        <v>0</v>
      </c>
      <c r="G310" s="21"/>
      <c r="H310" s="21">
        <v>0</v>
      </c>
      <c r="I310" s="21"/>
      <c r="J310" s="21"/>
      <c r="K310" s="21"/>
      <c r="L310" s="51"/>
    </row>
    <row r="311" spans="1:12" s="7" customFormat="1" ht="12.75">
      <c r="A311" s="79" t="s">
        <v>149</v>
      </c>
      <c r="B311" s="87">
        <v>635</v>
      </c>
      <c r="C311" s="91" t="s">
        <v>33</v>
      </c>
      <c r="D311" s="9" t="s">
        <v>30</v>
      </c>
      <c r="E311" s="21">
        <v>258285</v>
      </c>
      <c r="F311" s="21">
        <v>0</v>
      </c>
      <c r="G311" s="21"/>
      <c r="H311" s="21">
        <v>0</v>
      </c>
      <c r="I311" s="21"/>
      <c r="J311" s="21"/>
      <c r="K311" s="21"/>
      <c r="L311" s="51"/>
    </row>
    <row r="312" spans="1:12" s="7" customFormat="1" ht="12.75">
      <c r="A312" s="79" t="s">
        <v>118</v>
      </c>
      <c r="B312" s="87">
        <v>721</v>
      </c>
      <c r="C312" s="86" t="s">
        <v>44</v>
      </c>
      <c r="D312" s="20" t="s">
        <v>306</v>
      </c>
      <c r="E312" s="21">
        <v>0</v>
      </c>
      <c r="F312" s="21">
        <v>6000</v>
      </c>
      <c r="G312" s="254">
        <v>0</v>
      </c>
      <c r="H312" s="21">
        <v>0</v>
      </c>
      <c r="I312" s="21">
        <v>6000</v>
      </c>
      <c r="J312" s="21">
        <v>0</v>
      </c>
      <c r="K312" s="21">
        <v>0</v>
      </c>
      <c r="L312" s="51"/>
    </row>
    <row r="313" spans="1:12" s="7" customFormat="1" ht="12.75">
      <c r="A313" s="252" t="s">
        <v>118</v>
      </c>
      <c r="B313" s="251" t="s">
        <v>176</v>
      </c>
      <c r="C313" s="249" t="s">
        <v>18</v>
      </c>
      <c r="D313" s="248" t="s">
        <v>305</v>
      </c>
      <c r="E313" s="247">
        <v>0</v>
      </c>
      <c r="F313" s="250">
        <v>12000</v>
      </c>
      <c r="G313" s="248"/>
      <c r="H313" s="21">
        <v>0</v>
      </c>
      <c r="I313" s="21"/>
      <c r="J313" s="21"/>
      <c r="K313" s="21"/>
      <c r="L313" s="51"/>
    </row>
    <row r="314" spans="1:12" s="7" customFormat="1" ht="12.75">
      <c r="A314" s="81" t="s">
        <v>135</v>
      </c>
      <c r="B314" s="80" t="s">
        <v>29</v>
      </c>
      <c r="C314" s="91" t="s">
        <v>34</v>
      </c>
      <c r="D314" s="40" t="s">
        <v>46</v>
      </c>
      <c r="E314" s="27">
        <v>123267</v>
      </c>
      <c r="F314" s="27">
        <v>110000</v>
      </c>
      <c r="G314" s="27">
        <v>103422</v>
      </c>
      <c r="H314" s="27">
        <v>110000</v>
      </c>
      <c r="I314" s="27">
        <v>110000</v>
      </c>
      <c r="J314" s="27">
        <v>110000</v>
      </c>
      <c r="K314" s="27">
        <v>110000</v>
      </c>
      <c r="L314" s="51"/>
    </row>
    <row r="315" spans="1:12" s="7" customFormat="1" ht="12.75">
      <c r="A315" s="81" t="s">
        <v>148</v>
      </c>
      <c r="B315" s="80" t="s">
        <v>31</v>
      </c>
      <c r="C315" s="91" t="s">
        <v>35</v>
      </c>
      <c r="D315" s="40" t="s">
        <v>144</v>
      </c>
      <c r="E315" s="27">
        <v>296120</v>
      </c>
      <c r="F315" s="27">
        <v>0</v>
      </c>
      <c r="G315" s="27"/>
      <c r="H315" s="25">
        <v>350591</v>
      </c>
      <c r="I315" s="25">
        <v>260000</v>
      </c>
      <c r="J315" s="25">
        <v>300000</v>
      </c>
      <c r="K315" s="25">
        <v>300000</v>
      </c>
      <c r="L315" s="51"/>
    </row>
    <row r="316" spans="1:12" s="7" customFormat="1" ht="12.75">
      <c r="A316" s="81"/>
      <c r="B316" s="80" t="s">
        <v>31</v>
      </c>
      <c r="C316" s="91" t="s">
        <v>35</v>
      </c>
      <c r="D316" s="40" t="s">
        <v>145</v>
      </c>
      <c r="E316" s="27">
        <v>19880</v>
      </c>
      <c r="F316" s="27">
        <v>0</v>
      </c>
      <c r="G316" s="27"/>
      <c r="H316" s="25">
        <v>20662</v>
      </c>
      <c r="I316" s="25">
        <v>20000</v>
      </c>
      <c r="J316" s="25">
        <v>20000</v>
      </c>
      <c r="K316" s="25">
        <v>20000</v>
      </c>
      <c r="L316" s="51"/>
    </row>
    <row r="317" spans="1:12" s="7" customFormat="1" ht="12.75">
      <c r="A317" s="81"/>
      <c r="B317" s="80" t="s">
        <v>31</v>
      </c>
      <c r="C317" s="95" t="s">
        <v>35</v>
      </c>
      <c r="D317" s="40" t="s">
        <v>146</v>
      </c>
      <c r="E317" s="27">
        <v>41890</v>
      </c>
      <c r="F317" s="27">
        <v>0</v>
      </c>
      <c r="G317" s="27"/>
      <c r="H317" s="27">
        <v>0</v>
      </c>
      <c r="I317" s="27">
        <v>0</v>
      </c>
      <c r="J317" s="27">
        <v>0</v>
      </c>
      <c r="K317" s="27">
        <v>0</v>
      </c>
      <c r="L317" s="51"/>
    </row>
    <row r="318" spans="1:12" s="7" customFormat="1" ht="12.75">
      <c r="A318" s="81" t="s">
        <v>152</v>
      </c>
      <c r="B318" s="80" t="s">
        <v>51</v>
      </c>
      <c r="C318" s="95" t="s">
        <v>45</v>
      </c>
      <c r="D318" s="40" t="s">
        <v>351</v>
      </c>
      <c r="E318" s="27">
        <v>25239</v>
      </c>
      <c r="F318" s="27">
        <v>0</v>
      </c>
      <c r="G318" s="27"/>
      <c r="H318" s="27">
        <v>0</v>
      </c>
      <c r="I318" s="27">
        <v>0</v>
      </c>
      <c r="J318" s="27">
        <v>0</v>
      </c>
      <c r="K318" s="27">
        <v>0</v>
      </c>
      <c r="L318" s="51"/>
    </row>
    <row r="319" spans="1:12" s="7" customFormat="1" ht="12.75">
      <c r="A319" s="79" t="s">
        <v>134</v>
      </c>
      <c r="B319" s="87">
        <v>635</v>
      </c>
      <c r="C319" s="91" t="s">
        <v>36</v>
      </c>
      <c r="D319" s="103" t="s">
        <v>343</v>
      </c>
      <c r="E319" s="27">
        <v>33144</v>
      </c>
      <c r="F319" s="27">
        <v>50000</v>
      </c>
      <c r="G319" s="27">
        <v>16611</v>
      </c>
      <c r="H319" s="27">
        <v>30000</v>
      </c>
      <c r="I319" s="27">
        <v>10000</v>
      </c>
      <c r="J319" s="27">
        <v>0</v>
      </c>
      <c r="K319" s="27">
        <v>0</v>
      </c>
      <c r="L319" s="51"/>
    </row>
    <row r="320" spans="1:12" s="7" customFormat="1" ht="12.75">
      <c r="A320" s="79" t="s">
        <v>153</v>
      </c>
      <c r="B320" s="103" t="s">
        <v>383</v>
      </c>
      <c r="C320" s="91" t="s">
        <v>37</v>
      </c>
      <c r="D320" s="103" t="s">
        <v>342</v>
      </c>
      <c r="E320" s="27">
        <v>43782</v>
      </c>
      <c r="F320" s="27">
        <v>0</v>
      </c>
      <c r="G320" s="27">
        <v>0</v>
      </c>
      <c r="H320" s="27">
        <v>20000</v>
      </c>
      <c r="I320" s="27">
        <v>10000</v>
      </c>
      <c r="J320" s="27">
        <v>0</v>
      </c>
      <c r="K320" s="27">
        <v>0</v>
      </c>
      <c r="L320" s="51"/>
    </row>
    <row r="321" spans="1:12" s="7" customFormat="1" ht="12.75">
      <c r="A321" s="108"/>
      <c r="B321" s="92"/>
      <c r="C321" s="93"/>
      <c r="D321" s="37" t="s">
        <v>16</v>
      </c>
      <c r="E321" s="38">
        <f>SUM(E324:E342)</f>
        <v>472968</v>
      </c>
      <c r="F321" s="38">
        <f>SUM(F324:F342)</f>
        <v>1109544</v>
      </c>
      <c r="G321" s="38">
        <f>SUM(G324:G342)</f>
        <v>578587</v>
      </c>
      <c r="H321" s="38">
        <f>SUM(H322:H342)</f>
        <v>1020000</v>
      </c>
      <c r="I321" s="38">
        <f>SUM(I322:I342)</f>
        <v>650000</v>
      </c>
      <c r="J321" s="38">
        <f>SUM(J322:J342)</f>
        <v>510000</v>
      </c>
      <c r="K321" s="38">
        <f>SUM(K322:K342)</f>
        <v>200000</v>
      </c>
      <c r="L321" s="51"/>
    </row>
    <row r="322" spans="1:12" s="7" customFormat="1" ht="12.75">
      <c r="A322" s="81" t="s">
        <v>118</v>
      </c>
      <c r="B322" s="94">
        <v>717</v>
      </c>
      <c r="C322" s="91" t="s">
        <v>312</v>
      </c>
      <c r="D322" s="18" t="s">
        <v>313</v>
      </c>
      <c r="E322" s="21">
        <v>0</v>
      </c>
      <c r="F322" s="21">
        <v>0</v>
      </c>
      <c r="G322" s="25">
        <v>0</v>
      </c>
      <c r="H322" s="25">
        <v>125000</v>
      </c>
      <c r="I322" s="25">
        <v>75000</v>
      </c>
      <c r="J322" s="27">
        <v>0</v>
      </c>
      <c r="K322" s="27">
        <v>0</v>
      </c>
      <c r="L322" s="51"/>
    </row>
    <row r="323" spans="1:12" s="115" customFormat="1" ht="12.75">
      <c r="A323" s="79" t="s">
        <v>149</v>
      </c>
      <c r="B323" s="87">
        <v>635</v>
      </c>
      <c r="C323" s="91" t="s">
        <v>33</v>
      </c>
      <c r="D323" s="9" t="s">
        <v>30</v>
      </c>
      <c r="E323" s="113">
        <v>0</v>
      </c>
      <c r="F323" s="113">
        <v>0</v>
      </c>
      <c r="G323" s="113">
        <v>0</v>
      </c>
      <c r="H323" s="113">
        <v>250000</v>
      </c>
      <c r="I323" s="113">
        <v>200000</v>
      </c>
      <c r="J323" s="27">
        <v>200000</v>
      </c>
      <c r="K323" s="27">
        <v>200000</v>
      </c>
      <c r="L323" s="114"/>
    </row>
    <row r="324" spans="1:12" s="7" customFormat="1" ht="12.75">
      <c r="A324" s="79" t="s">
        <v>149</v>
      </c>
      <c r="B324" s="87">
        <v>716</v>
      </c>
      <c r="C324" s="86" t="s">
        <v>18</v>
      </c>
      <c r="D324" s="74" t="s">
        <v>41</v>
      </c>
      <c r="E324" s="21">
        <v>30434</v>
      </c>
      <c r="F324" s="21">
        <v>0</v>
      </c>
      <c r="G324" s="25">
        <v>0</v>
      </c>
      <c r="H324" s="25">
        <v>0</v>
      </c>
      <c r="I324" s="25">
        <v>0</v>
      </c>
      <c r="J324" s="27">
        <v>0</v>
      </c>
      <c r="K324" s="27">
        <v>0</v>
      </c>
      <c r="L324" s="51"/>
    </row>
    <row r="325" spans="1:12" s="7" customFormat="1" ht="12.75">
      <c r="A325" s="79" t="s">
        <v>149</v>
      </c>
      <c r="B325" s="87">
        <v>635</v>
      </c>
      <c r="C325" s="86" t="s">
        <v>32</v>
      </c>
      <c r="D325" s="74" t="s">
        <v>50</v>
      </c>
      <c r="E325" s="21">
        <v>0</v>
      </c>
      <c r="F325" s="21">
        <v>178044</v>
      </c>
      <c r="G325" s="25">
        <v>64883</v>
      </c>
      <c r="H325" s="25">
        <v>190000</v>
      </c>
      <c r="I325" s="25">
        <v>0</v>
      </c>
      <c r="J325" s="25">
        <v>0</v>
      </c>
      <c r="K325" s="25">
        <v>0</v>
      </c>
      <c r="L325" s="51"/>
    </row>
    <row r="326" spans="1:12" s="7" customFormat="1" ht="12.75">
      <c r="A326" s="79" t="s">
        <v>149</v>
      </c>
      <c r="B326" s="87">
        <v>716</v>
      </c>
      <c r="C326" s="86" t="s">
        <v>14</v>
      </c>
      <c r="D326" s="74" t="s">
        <v>147</v>
      </c>
      <c r="E326" s="27">
        <v>84811</v>
      </c>
      <c r="F326" s="27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51"/>
    </row>
    <row r="327" spans="1:12" s="7" customFormat="1" ht="12.75">
      <c r="A327" s="79" t="s">
        <v>149</v>
      </c>
      <c r="B327" s="87">
        <v>716</v>
      </c>
      <c r="C327" s="86" t="s">
        <v>19</v>
      </c>
      <c r="D327" s="74" t="s">
        <v>20</v>
      </c>
      <c r="E327" s="27">
        <v>1517</v>
      </c>
      <c r="F327" s="27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51"/>
    </row>
    <row r="328" spans="1:12" s="7" customFormat="1" ht="12.75">
      <c r="A328" s="79" t="s">
        <v>118</v>
      </c>
      <c r="B328" s="87">
        <v>722</v>
      </c>
      <c r="C328" s="86" t="s">
        <v>15</v>
      </c>
      <c r="D328" s="74" t="s">
        <v>23</v>
      </c>
      <c r="E328" s="27">
        <v>15000</v>
      </c>
      <c r="F328" s="27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51"/>
    </row>
    <row r="329" spans="1:12" s="7" customFormat="1" ht="12.75">
      <c r="A329" s="79" t="s">
        <v>118</v>
      </c>
      <c r="B329" s="87">
        <v>712</v>
      </c>
      <c r="C329" s="86" t="s">
        <v>44</v>
      </c>
      <c r="D329" s="74" t="s">
        <v>140</v>
      </c>
      <c r="E329" s="27">
        <v>123421</v>
      </c>
      <c r="F329" s="27">
        <v>114000</v>
      </c>
      <c r="G329" s="25">
        <v>203151</v>
      </c>
      <c r="H329" s="25">
        <v>0</v>
      </c>
      <c r="I329" s="25">
        <v>0</v>
      </c>
      <c r="J329" s="25">
        <v>0</v>
      </c>
      <c r="K329" s="25">
        <v>0</v>
      </c>
      <c r="L329" s="51"/>
    </row>
    <row r="330" spans="1:12" s="7" customFormat="1" ht="12.75">
      <c r="A330" s="79" t="s">
        <v>133</v>
      </c>
      <c r="B330" s="87">
        <v>635</v>
      </c>
      <c r="C330" s="86" t="s">
        <v>197</v>
      </c>
      <c r="D330" s="74" t="s">
        <v>390</v>
      </c>
      <c r="E330" s="27">
        <v>0</v>
      </c>
      <c r="F330" s="27">
        <v>8200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51"/>
    </row>
    <row r="331" spans="1:12" s="7" customFormat="1" ht="12.75">
      <c r="A331" s="79" t="s">
        <v>133</v>
      </c>
      <c r="B331" s="299" t="s">
        <v>384</v>
      </c>
      <c r="C331" s="86" t="s">
        <v>38</v>
      </c>
      <c r="D331" s="75" t="s">
        <v>141</v>
      </c>
      <c r="E331" s="41">
        <v>148394</v>
      </c>
      <c r="F331" s="41">
        <v>32300</v>
      </c>
      <c r="G331" s="41">
        <v>32291</v>
      </c>
      <c r="H331" s="41">
        <v>0</v>
      </c>
      <c r="I331" s="41">
        <v>0</v>
      </c>
      <c r="J331" s="41">
        <v>0</v>
      </c>
      <c r="K331" s="41">
        <v>0</v>
      </c>
      <c r="L331" s="51"/>
    </row>
    <row r="332" spans="1:12" s="7" customFormat="1" ht="12.75">
      <c r="A332" s="79" t="s">
        <v>132</v>
      </c>
      <c r="B332" s="96">
        <v>642</v>
      </c>
      <c r="C332" s="86" t="s">
        <v>150</v>
      </c>
      <c r="D332" s="74" t="s">
        <v>151</v>
      </c>
      <c r="E332" s="41">
        <v>0</v>
      </c>
      <c r="F332" s="41">
        <v>7000</v>
      </c>
      <c r="G332" s="41">
        <v>1700</v>
      </c>
      <c r="H332" s="41">
        <v>0</v>
      </c>
      <c r="I332" s="41">
        <v>0</v>
      </c>
      <c r="J332" s="41">
        <v>0</v>
      </c>
      <c r="K332" s="41">
        <v>0</v>
      </c>
      <c r="L332" s="51"/>
    </row>
    <row r="333" spans="1:12" s="7" customFormat="1" ht="12.75">
      <c r="A333" s="81" t="s">
        <v>132</v>
      </c>
      <c r="B333" s="87">
        <v>717</v>
      </c>
      <c r="C333" s="86" t="s">
        <v>142</v>
      </c>
      <c r="D333" s="74" t="s">
        <v>143</v>
      </c>
      <c r="E333" s="27">
        <v>67735</v>
      </c>
      <c r="F333" s="27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51"/>
    </row>
    <row r="334" spans="1:12" s="7" customFormat="1" ht="12.75">
      <c r="A334" s="79" t="s">
        <v>132</v>
      </c>
      <c r="B334" s="87">
        <v>717</v>
      </c>
      <c r="C334" s="86" t="s">
        <v>142</v>
      </c>
      <c r="D334" s="300" t="s">
        <v>392</v>
      </c>
      <c r="E334" s="27">
        <v>0</v>
      </c>
      <c r="F334" s="27">
        <v>250000</v>
      </c>
      <c r="G334" s="25">
        <v>0</v>
      </c>
      <c r="H334" s="25">
        <v>0</v>
      </c>
      <c r="I334" s="25">
        <v>100000</v>
      </c>
      <c r="J334" s="25">
        <v>100000</v>
      </c>
      <c r="K334" s="25">
        <v>0</v>
      </c>
      <c r="L334" s="51"/>
    </row>
    <row r="335" spans="1:12" s="7" customFormat="1" ht="12.75">
      <c r="A335" s="79" t="s">
        <v>148</v>
      </c>
      <c r="B335" s="87">
        <v>641</v>
      </c>
      <c r="C335" s="86" t="s">
        <v>35</v>
      </c>
      <c r="D335" s="74" t="s">
        <v>57</v>
      </c>
      <c r="E335" s="27">
        <v>0</v>
      </c>
      <c r="F335" s="27">
        <v>315000</v>
      </c>
      <c r="G335" s="25">
        <v>231522</v>
      </c>
      <c r="H335" s="25">
        <v>0</v>
      </c>
      <c r="I335" s="25">
        <v>0</v>
      </c>
      <c r="J335" s="25">
        <v>0</v>
      </c>
      <c r="K335" s="25">
        <v>0</v>
      </c>
      <c r="L335" s="51"/>
    </row>
    <row r="336" spans="1:12" s="7" customFormat="1" ht="12.75">
      <c r="A336" s="79"/>
      <c r="B336" s="80" t="s">
        <v>31</v>
      </c>
      <c r="C336" s="91" t="s">
        <v>35</v>
      </c>
      <c r="D336" s="253" t="s">
        <v>145</v>
      </c>
      <c r="E336" s="27">
        <v>0</v>
      </c>
      <c r="F336" s="27">
        <v>20000</v>
      </c>
      <c r="G336" s="25">
        <v>14979</v>
      </c>
      <c r="H336" s="25">
        <v>0</v>
      </c>
      <c r="I336" s="25">
        <v>0</v>
      </c>
      <c r="J336" s="25">
        <v>0</v>
      </c>
      <c r="K336" s="25">
        <v>0</v>
      </c>
      <c r="L336" s="51"/>
    </row>
    <row r="337" spans="1:12" s="7" customFormat="1" ht="12.75">
      <c r="A337" s="79"/>
      <c r="B337" s="80" t="s">
        <v>31</v>
      </c>
      <c r="C337" s="95" t="s">
        <v>35</v>
      </c>
      <c r="D337" s="253" t="s">
        <v>146</v>
      </c>
      <c r="E337" s="27">
        <v>0</v>
      </c>
      <c r="F337" s="27">
        <v>55000</v>
      </c>
      <c r="G337" s="25">
        <v>0</v>
      </c>
      <c r="H337" s="25">
        <v>50000</v>
      </c>
      <c r="I337" s="25">
        <v>50000</v>
      </c>
      <c r="J337" s="25">
        <v>0</v>
      </c>
      <c r="K337" s="25">
        <v>0</v>
      </c>
      <c r="L337" s="51"/>
    </row>
    <row r="338" spans="1:12" s="7" customFormat="1" ht="12.75">
      <c r="A338" s="79" t="s">
        <v>134</v>
      </c>
      <c r="B338" s="80" t="s">
        <v>315</v>
      </c>
      <c r="C338" s="95" t="s">
        <v>36</v>
      </c>
      <c r="D338" s="264" t="s">
        <v>316</v>
      </c>
      <c r="E338" s="27">
        <v>0</v>
      </c>
      <c r="F338" s="27">
        <v>0</v>
      </c>
      <c r="G338" s="25">
        <v>0</v>
      </c>
      <c r="H338" s="25">
        <v>280000</v>
      </c>
      <c r="I338" s="25">
        <v>180000</v>
      </c>
      <c r="J338" s="25">
        <v>210000</v>
      </c>
      <c r="K338" s="25">
        <v>0</v>
      </c>
      <c r="L338" s="51"/>
    </row>
    <row r="339" spans="1:12" s="7" customFormat="1" ht="12.75">
      <c r="A339" s="79" t="s">
        <v>134</v>
      </c>
      <c r="B339" s="80" t="s">
        <v>29</v>
      </c>
      <c r="C339" s="95" t="s">
        <v>36</v>
      </c>
      <c r="D339" s="264" t="s">
        <v>314</v>
      </c>
      <c r="E339" s="27">
        <v>0</v>
      </c>
      <c r="F339" s="27">
        <v>0</v>
      </c>
      <c r="G339" s="25">
        <v>0</v>
      </c>
      <c r="H339" s="25">
        <v>25000</v>
      </c>
      <c r="I339" s="25">
        <v>25000</v>
      </c>
      <c r="J339" s="25">
        <v>0</v>
      </c>
      <c r="K339" s="25">
        <v>0</v>
      </c>
      <c r="L339" s="51"/>
    </row>
    <row r="340" spans="1:12" s="7" customFormat="1" ht="12.75">
      <c r="A340" s="79" t="s">
        <v>134</v>
      </c>
      <c r="B340" s="87">
        <v>635</v>
      </c>
      <c r="C340" s="86" t="s">
        <v>36</v>
      </c>
      <c r="D340" s="74" t="s">
        <v>43</v>
      </c>
      <c r="E340" s="27">
        <v>1656</v>
      </c>
      <c r="F340" s="27">
        <v>25000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51"/>
    </row>
    <row r="341" spans="1:12" s="7" customFormat="1" ht="12.75">
      <c r="A341" s="79" t="s">
        <v>153</v>
      </c>
      <c r="B341" s="87">
        <v>635</v>
      </c>
      <c r="C341" s="86" t="s">
        <v>37</v>
      </c>
      <c r="D341" s="74" t="s">
        <v>55</v>
      </c>
      <c r="E341" s="27">
        <v>0</v>
      </c>
      <c r="F341" s="27">
        <v>80000</v>
      </c>
      <c r="G341" s="25">
        <v>24929</v>
      </c>
      <c r="H341" s="25">
        <v>50000</v>
      </c>
      <c r="I341" s="25">
        <v>10000</v>
      </c>
      <c r="J341" s="25">
        <v>0</v>
      </c>
      <c r="K341" s="25">
        <v>0</v>
      </c>
      <c r="L341" s="51"/>
    </row>
    <row r="342" spans="1:12" s="7" customFormat="1" ht="12.75">
      <c r="A342" s="79" t="s">
        <v>134</v>
      </c>
      <c r="B342" s="87">
        <v>635</v>
      </c>
      <c r="C342" s="89" t="s">
        <v>36</v>
      </c>
      <c r="D342" s="74" t="s">
        <v>56</v>
      </c>
      <c r="E342" s="27">
        <v>0</v>
      </c>
      <c r="F342" s="27">
        <v>25000</v>
      </c>
      <c r="G342" s="25">
        <v>5132</v>
      </c>
      <c r="H342" s="25">
        <v>50000</v>
      </c>
      <c r="I342" s="25">
        <v>10000</v>
      </c>
      <c r="J342" s="25">
        <v>0</v>
      </c>
      <c r="K342" s="25">
        <v>0</v>
      </c>
      <c r="L342" s="51"/>
    </row>
    <row r="343" spans="1:12" s="7" customFormat="1" ht="12.75">
      <c r="A343" s="97" t="s">
        <v>149</v>
      </c>
      <c r="B343" s="97"/>
      <c r="C343" s="97"/>
      <c r="D343" s="36" t="s">
        <v>47</v>
      </c>
      <c r="E343" s="38">
        <f aca="true" t="shared" si="53" ref="E343:K343">SUM(E344:E345)</f>
        <v>116805</v>
      </c>
      <c r="F343" s="38">
        <f t="shared" si="53"/>
        <v>200000</v>
      </c>
      <c r="G343" s="38">
        <f t="shared" si="53"/>
        <v>178824</v>
      </c>
      <c r="H343" s="38">
        <f t="shared" si="53"/>
        <v>0</v>
      </c>
      <c r="I343" s="38">
        <f t="shared" si="53"/>
        <v>40000</v>
      </c>
      <c r="J343" s="38">
        <f t="shared" si="53"/>
        <v>0</v>
      </c>
      <c r="K343" s="38">
        <f t="shared" si="53"/>
        <v>0</v>
      </c>
      <c r="L343" s="51"/>
    </row>
    <row r="344" spans="1:12" s="7" customFormat="1" ht="12.75">
      <c r="A344" s="81"/>
      <c r="B344" s="80" t="s">
        <v>29</v>
      </c>
      <c r="C344" s="81" t="s">
        <v>32</v>
      </c>
      <c r="D344" s="58" t="s">
        <v>48</v>
      </c>
      <c r="E344" s="27">
        <v>116805</v>
      </c>
      <c r="F344" s="27">
        <v>0</v>
      </c>
      <c r="G344" s="27">
        <v>0</v>
      </c>
      <c r="H344" s="27">
        <v>0</v>
      </c>
      <c r="I344" s="27">
        <v>10000</v>
      </c>
      <c r="J344" s="27">
        <v>0</v>
      </c>
      <c r="K344" s="27">
        <v>0</v>
      </c>
      <c r="L344" s="51"/>
    </row>
    <row r="345" spans="1:12" s="7" customFormat="1" ht="12.75">
      <c r="A345" s="79"/>
      <c r="B345" s="85">
        <v>635</v>
      </c>
      <c r="C345" s="86" t="s">
        <v>33</v>
      </c>
      <c r="D345" s="16" t="s">
        <v>49</v>
      </c>
      <c r="E345" s="27">
        <v>0</v>
      </c>
      <c r="F345" s="27">
        <v>200000</v>
      </c>
      <c r="G345" s="27">
        <v>178824</v>
      </c>
      <c r="H345" s="27">
        <v>0</v>
      </c>
      <c r="I345" s="27">
        <v>30000</v>
      </c>
      <c r="J345" s="27">
        <v>0</v>
      </c>
      <c r="K345" s="27">
        <v>0</v>
      </c>
      <c r="L345" s="51"/>
    </row>
    <row r="346" spans="1:12" s="7" customFormat="1" ht="12.75">
      <c r="A346" s="79"/>
      <c r="B346" s="85"/>
      <c r="C346" s="86"/>
      <c r="D346" s="16"/>
      <c r="E346" s="27"/>
      <c r="F346" s="27"/>
      <c r="G346" s="27"/>
      <c r="H346" s="27"/>
      <c r="I346" s="27"/>
      <c r="J346" s="27"/>
      <c r="K346" s="27"/>
      <c r="L346" s="51"/>
    </row>
    <row r="347" spans="1:12" s="7" customFormat="1" ht="12.75">
      <c r="A347" s="79"/>
      <c r="B347" s="85"/>
      <c r="C347" s="86"/>
      <c r="D347" s="16"/>
      <c r="E347" s="27"/>
      <c r="F347" s="27"/>
      <c r="G347" s="27"/>
      <c r="H347" s="27"/>
      <c r="I347" s="27"/>
      <c r="J347" s="27"/>
      <c r="K347" s="27"/>
      <c r="L347" s="51"/>
    </row>
    <row r="348" spans="1:12" s="7" customFormat="1" ht="12.75">
      <c r="A348" s="79"/>
      <c r="B348" s="85"/>
      <c r="C348" s="86"/>
      <c r="D348" s="16"/>
      <c r="E348" s="27"/>
      <c r="F348" s="27"/>
      <c r="G348" s="27"/>
      <c r="H348" s="27"/>
      <c r="I348" s="27"/>
      <c r="J348" s="27"/>
      <c r="K348" s="27"/>
      <c r="L348" s="51"/>
    </row>
    <row r="349" spans="1:12" s="7" customFormat="1" ht="12.75">
      <c r="A349" s="79"/>
      <c r="B349" s="85"/>
      <c r="C349" s="86"/>
      <c r="D349" s="16"/>
      <c r="E349" s="27"/>
      <c r="F349" s="27"/>
      <c r="G349" s="27"/>
      <c r="H349" s="27"/>
      <c r="I349" s="27"/>
      <c r="J349" s="27"/>
      <c r="K349" s="27"/>
      <c r="L349" s="51"/>
    </row>
    <row r="350" spans="1:12" s="7" customFormat="1" ht="12.75">
      <c r="A350" s="123"/>
      <c r="B350" s="124"/>
      <c r="C350" s="128"/>
      <c r="D350" s="130"/>
      <c r="E350" s="187"/>
      <c r="F350" s="188"/>
      <c r="G350" s="187"/>
      <c r="H350" s="129"/>
      <c r="I350" s="129"/>
      <c r="J350" s="27"/>
      <c r="K350" s="27"/>
      <c r="L350" s="51"/>
    </row>
    <row r="351" spans="1:12" s="7" customFormat="1" ht="14.25">
      <c r="A351" s="246" t="s">
        <v>285</v>
      </c>
      <c r="B351" s="124"/>
      <c r="C351" s="128"/>
      <c r="D351" s="130"/>
      <c r="E351" s="187"/>
      <c r="F351" s="188"/>
      <c r="G351" s="187"/>
      <c r="H351" s="129"/>
      <c r="I351" s="129"/>
      <c r="J351" s="27"/>
      <c r="K351" s="27"/>
      <c r="L351" s="51"/>
    </row>
    <row r="352" spans="1:12" s="7" customFormat="1" ht="12.75">
      <c r="A352" s="123" t="s">
        <v>161</v>
      </c>
      <c r="B352" s="124"/>
      <c r="C352" s="128"/>
      <c r="D352" s="130"/>
      <c r="E352" s="187">
        <f aca="true" t="shared" si="54" ref="E352:K352">SUM(E70+E74+E80+E91+E97+E112+E121+E130+E137+E144+E151+E156+E162+E170+E179+E191+E199+E210+E215+E221+E230+E259)</f>
        <v>5070988</v>
      </c>
      <c r="F352" s="187">
        <f t="shared" si="54"/>
        <v>5134692</v>
      </c>
      <c r="G352" s="187">
        <f t="shared" si="54"/>
        <v>3481676</v>
      </c>
      <c r="H352" s="187">
        <f t="shared" si="54"/>
        <v>5183123</v>
      </c>
      <c r="I352" s="187">
        <f t="shared" si="54"/>
        <v>5240014</v>
      </c>
      <c r="J352" s="187">
        <f t="shared" si="54"/>
        <v>5354759</v>
      </c>
      <c r="K352" s="187">
        <f t="shared" si="54"/>
        <v>5363405</v>
      </c>
      <c r="L352" s="51"/>
    </row>
    <row r="353" spans="1:12" s="7" customFormat="1" ht="12.75">
      <c r="A353" s="167" t="s">
        <v>286</v>
      </c>
      <c r="B353" s="244"/>
      <c r="E353" s="166">
        <v>2228414</v>
      </c>
      <c r="F353" s="166">
        <v>2160979</v>
      </c>
      <c r="G353" s="196">
        <v>1546676</v>
      </c>
      <c r="H353" s="166">
        <v>2186700</v>
      </c>
      <c r="I353" s="166">
        <v>2186700</v>
      </c>
      <c r="J353" s="28">
        <v>2230055</v>
      </c>
      <c r="K353" s="28">
        <v>2285055</v>
      </c>
      <c r="L353" s="51"/>
    </row>
    <row r="354" spans="1:12" s="7" customFormat="1" ht="12.75">
      <c r="A354" s="123" t="s">
        <v>5</v>
      </c>
      <c r="B354" s="124"/>
      <c r="C354" s="128"/>
      <c r="D354" s="130"/>
      <c r="E354" s="187">
        <f>SUM(E284)</f>
        <v>1796816</v>
      </c>
      <c r="F354" s="187">
        <f aca="true" t="shared" si="55" ref="F354:K354">SUM(F284)</f>
        <v>188600</v>
      </c>
      <c r="G354" s="187">
        <f t="shared" si="55"/>
        <v>63833</v>
      </c>
      <c r="H354" s="187">
        <f t="shared" si="55"/>
        <v>100000</v>
      </c>
      <c r="I354" s="187">
        <f t="shared" si="55"/>
        <v>100000</v>
      </c>
      <c r="J354" s="187">
        <f t="shared" si="55"/>
        <v>63800</v>
      </c>
      <c r="K354" s="187">
        <f t="shared" si="55"/>
        <v>61800</v>
      </c>
      <c r="L354" s="51"/>
    </row>
    <row r="355" spans="1:12" s="7" customFormat="1" ht="13.5" thickBot="1">
      <c r="A355" s="232" t="s">
        <v>284</v>
      </c>
      <c r="B355" s="233"/>
      <c r="C355" s="234"/>
      <c r="D355" s="235"/>
      <c r="E355" s="236">
        <f>SUM(E306)</f>
        <v>1520999</v>
      </c>
      <c r="F355" s="236">
        <f aca="true" t="shared" si="56" ref="F355:K355">SUM(F306)</f>
        <v>1487544</v>
      </c>
      <c r="G355" s="236">
        <f t="shared" si="56"/>
        <v>877444</v>
      </c>
      <c r="H355" s="236">
        <f t="shared" si="56"/>
        <v>1551253</v>
      </c>
      <c r="I355" s="236">
        <f t="shared" si="56"/>
        <v>1106000</v>
      </c>
      <c r="J355" s="236">
        <f t="shared" si="56"/>
        <v>940000</v>
      </c>
      <c r="K355" s="236">
        <f t="shared" si="56"/>
        <v>630000</v>
      </c>
      <c r="L355" s="51"/>
    </row>
    <row r="356" spans="1:12" s="243" customFormat="1" ht="15.75" thickTop="1">
      <c r="A356" s="237" t="s">
        <v>336</v>
      </c>
      <c r="B356" s="238"/>
      <c r="C356" s="239"/>
      <c r="D356" s="240"/>
      <c r="E356" s="241">
        <f>SUM(E352:E355)</f>
        <v>10617217</v>
      </c>
      <c r="F356" s="241">
        <f aca="true" t="shared" si="57" ref="F356:K356">SUM(F352:F355)</f>
        <v>8971815</v>
      </c>
      <c r="G356" s="241">
        <f t="shared" si="57"/>
        <v>5969629</v>
      </c>
      <c r="H356" s="241">
        <f t="shared" si="57"/>
        <v>9021076</v>
      </c>
      <c r="I356" s="241">
        <f t="shared" si="57"/>
        <v>8632714</v>
      </c>
      <c r="J356" s="241">
        <f t="shared" si="57"/>
        <v>8588614</v>
      </c>
      <c r="K356" s="241">
        <f t="shared" si="57"/>
        <v>8340260</v>
      </c>
      <c r="L356" s="242"/>
    </row>
    <row r="357" spans="1:12" s="7" customFormat="1" ht="12.75">
      <c r="A357" s="123"/>
      <c r="B357" s="124"/>
      <c r="C357" s="128"/>
      <c r="D357" s="130"/>
      <c r="E357" s="187"/>
      <c r="F357" s="188"/>
      <c r="G357" s="187"/>
      <c r="H357" s="129"/>
      <c r="I357" s="129"/>
      <c r="J357" s="27"/>
      <c r="K357" s="27"/>
      <c r="L357" s="51"/>
    </row>
    <row r="358" spans="1:12" s="7" customFormat="1" ht="12.75">
      <c r="A358" s="123"/>
      <c r="B358" s="124"/>
      <c r="C358" s="128"/>
      <c r="D358" s="130"/>
      <c r="E358" s="187"/>
      <c r="F358" s="188"/>
      <c r="G358" s="187"/>
      <c r="H358" s="129"/>
      <c r="I358" s="129"/>
      <c r="J358" s="27"/>
      <c r="K358" s="27"/>
      <c r="L358" s="51"/>
    </row>
    <row r="359" spans="1:12" s="7" customFormat="1" ht="12.75">
      <c r="A359" s="123"/>
      <c r="B359" s="124"/>
      <c r="C359" s="128"/>
      <c r="D359" s="130"/>
      <c r="E359" s="187"/>
      <c r="F359" s="188"/>
      <c r="G359" s="187"/>
      <c r="H359" s="129"/>
      <c r="I359" s="129"/>
      <c r="J359" s="27"/>
      <c r="K359" s="27"/>
      <c r="L359" s="51"/>
    </row>
    <row r="360" spans="1:12" s="7" customFormat="1" ht="12.75">
      <c r="A360" s="123"/>
      <c r="B360" s="124"/>
      <c r="C360" s="128"/>
      <c r="D360" s="130"/>
      <c r="E360" s="187"/>
      <c r="F360" s="188"/>
      <c r="G360" s="187"/>
      <c r="H360" s="129"/>
      <c r="I360" s="129"/>
      <c r="J360" s="27"/>
      <c r="K360" s="27"/>
      <c r="L360" s="51"/>
    </row>
    <row r="361" spans="1:12" s="243" customFormat="1" ht="15">
      <c r="A361" s="277" t="s">
        <v>368</v>
      </c>
      <c r="B361" s="278"/>
      <c r="C361" s="279"/>
      <c r="D361" s="280"/>
      <c r="E361" s="281"/>
      <c r="F361" s="282"/>
      <c r="G361" s="281"/>
      <c r="H361" s="283"/>
      <c r="I361" s="283"/>
      <c r="J361" s="284"/>
      <c r="K361" s="284"/>
      <c r="L361" s="242"/>
    </row>
    <row r="362" spans="1:12" s="7" customFormat="1" ht="12.75">
      <c r="A362" s="123"/>
      <c r="B362" s="124"/>
      <c r="C362" s="128"/>
      <c r="D362" s="130"/>
      <c r="E362" s="187"/>
      <c r="F362" s="188"/>
      <c r="G362" s="187"/>
      <c r="H362" s="129"/>
      <c r="I362" s="129"/>
      <c r="J362" s="27"/>
      <c r="K362" s="27"/>
      <c r="L362" s="51"/>
    </row>
    <row r="363" spans="1:12" s="7" customFormat="1" ht="12.75">
      <c r="A363" s="285" t="s">
        <v>355</v>
      </c>
      <c r="B363" s="245"/>
      <c r="C363" s="167"/>
      <c r="D363" s="296" t="s">
        <v>369</v>
      </c>
      <c r="E363" s="196">
        <f aca="true" t="shared" si="58" ref="E363:K363">SUM(E27+E29+E52+E54+E67+E294+E313+E324)</f>
        <v>43742</v>
      </c>
      <c r="F363" s="196">
        <f t="shared" si="58"/>
        <v>31300</v>
      </c>
      <c r="G363" s="196">
        <f t="shared" si="58"/>
        <v>12155</v>
      </c>
      <c r="H363" s="196">
        <f t="shared" si="58"/>
        <v>71800</v>
      </c>
      <c r="I363" s="196">
        <f t="shared" si="58"/>
        <v>36600</v>
      </c>
      <c r="J363" s="196">
        <f t="shared" si="58"/>
        <v>63200</v>
      </c>
      <c r="K363" s="196">
        <f t="shared" si="58"/>
        <v>63200</v>
      </c>
      <c r="L363" s="51"/>
    </row>
    <row r="364" spans="1:12" s="7" customFormat="1" ht="12.75">
      <c r="A364" s="198" t="s">
        <v>356</v>
      </c>
      <c r="B364" s="245"/>
      <c r="C364" s="167"/>
      <c r="D364" s="296" t="s">
        <v>370</v>
      </c>
      <c r="E364" s="196">
        <f>SUM(E30+E46+E64+E72+E73)</f>
        <v>106758</v>
      </c>
      <c r="F364" s="196">
        <f aca="true" t="shared" si="59" ref="F364:K364">SUM(F30+F46+F64+F72+F73)</f>
        <v>66800</v>
      </c>
      <c r="G364" s="196">
        <f t="shared" si="59"/>
        <v>80010</v>
      </c>
      <c r="H364" s="196">
        <f t="shared" si="59"/>
        <v>71000</v>
      </c>
      <c r="I364" s="196">
        <f t="shared" si="59"/>
        <v>71000</v>
      </c>
      <c r="J364" s="196">
        <f t="shared" si="59"/>
        <v>77000</v>
      </c>
      <c r="K364" s="196">
        <f t="shared" si="59"/>
        <v>88000</v>
      </c>
      <c r="L364" s="51"/>
    </row>
    <row r="365" spans="1:12" s="7" customFormat="1" ht="12.75">
      <c r="A365" s="285" t="s">
        <v>358</v>
      </c>
      <c r="B365" s="245"/>
      <c r="C365" s="167"/>
      <c r="D365" s="296" t="s">
        <v>371</v>
      </c>
      <c r="E365" s="196">
        <f aca="true" t="shared" si="60" ref="E365:K365">SUM(E112+E144+E151+E288+E318)</f>
        <v>290561</v>
      </c>
      <c r="F365" s="196">
        <f t="shared" si="60"/>
        <v>232495</v>
      </c>
      <c r="G365" s="196">
        <f t="shared" si="60"/>
        <v>168776</v>
      </c>
      <c r="H365" s="196">
        <f t="shared" si="60"/>
        <v>232345</v>
      </c>
      <c r="I365" s="196">
        <f t="shared" si="60"/>
        <v>235115</v>
      </c>
      <c r="J365" s="196">
        <f t="shared" si="60"/>
        <v>236625</v>
      </c>
      <c r="K365" s="196">
        <f t="shared" si="60"/>
        <v>237035</v>
      </c>
      <c r="L365" s="51"/>
    </row>
    <row r="366" spans="1:12" s="7" customFormat="1" ht="12.75">
      <c r="A366" s="285" t="s">
        <v>359</v>
      </c>
      <c r="B366" s="245"/>
      <c r="C366" s="167"/>
      <c r="D366" s="296" t="s">
        <v>372</v>
      </c>
      <c r="E366" s="196">
        <f aca="true" t="shared" si="61" ref="E366:K366">SUM(E80+E292+E293)</f>
        <v>25448</v>
      </c>
      <c r="F366" s="196">
        <f t="shared" si="61"/>
        <v>27046</v>
      </c>
      <c r="G366" s="196">
        <f t="shared" si="61"/>
        <v>22185</v>
      </c>
      <c r="H366" s="196">
        <f t="shared" si="61"/>
        <v>38646</v>
      </c>
      <c r="I366" s="196">
        <f t="shared" si="61"/>
        <v>29800</v>
      </c>
      <c r="J366" s="196">
        <f t="shared" si="61"/>
        <v>29716</v>
      </c>
      <c r="K366" s="196">
        <f t="shared" si="61"/>
        <v>29716</v>
      </c>
      <c r="L366" s="51"/>
    </row>
    <row r="367" spans="1:12" s="7" customFormat="1" ht="12.75">
      <c r="A367" s="285" t="s">
        <v>357</v>
      </c>
      <c r="B367" s="58"/>
      <c r="C367" s="286"/>
      <c r="D367" s="297" t="s">
        <v>367</v>
      </c>
      <c r="E367" s="28">
        <f aca="true" t="shared" si="62" ref="E367:K367">SUM(E6+E7+E8+E9+E11+E12+E20+E21+E22+E23+E24+E25+E26+E28+E31+E32+E33+E38+E40+E41+E42+E43+E44+E45+E47+E48+E49+E50+E51+E53+E55+E56+E57+E58+E59+E60+E61+E62+E63+E65+E68+E69+E285+E286+E287+E289+E290+E291+E297+E308+E309+E312+E322+E329)</f>
        <v>2208243</v>
      </c>
      <c r="F367" s="28">
        <f t="shared" si="62"/>
        <v>2110510</v>
      </c>
      <c r="G367" s="28">
        <f t="shared" si="62"/>
        <v>1510866</v>
      </c>
      <c r="H367" s="28">
        <f t="shared" si="62"/>
        <v>2116283</v>
      </c>
      <c r="I367" s="28">
        <f t="shared" si="62"/>
        <v>2078136</v>
      </c>
      <c r="J367" s="28">
        <f t="shared" si="62"/>
        <v>1906630</v>
      </c>
      <c r="K367" s="28">
        <f t="shared" si="62"/>
        <v>1921927</v>
      </c>
      <c r="L367" s="51"/>
    </row>
    <row r="368" spans="1:12" s="7" customFormat="1" ht="12.75">
      <c r="A368" s="285" t="s">
        <v>360</v>
      </c>
      <c r="B368" s="245"/>
      <c r="C368" s="167"/>
      <c r="D368" s="296" t="s">
        <v>373</v>
      </c>
      <c r="E368" s="196">
        <f aca="true" t="shared" si="63" ref="E368:K368">SUM(E91+E310+E311+E323+E325+E326+E327+E344+E345)</f>
        <v>578060</v>
      </c>
      <c r="F368" s="196">
        <f t="shared" si="63"/>
        <v>448044</v>
      </c>
      <c r="G368" s="196">
        <f t="shared" si="63"/>
        <v>297051</v>
      </c>
      <c r="H368" s="196">
        <f t="shared" si="63"/>
        <v>540000</v>
      </c>
      <c r="I368" s="196">
        <f t="shared" si="63"/>
        <v>444000</v>
      </c>
      <c r="J368" s="196">
        <f t="shared" si="63"/>
        <v>450000</v>
      </c>
      <c r="K368" s="196">
        <f t="shared" si="63"/>
        <v>440000</v>
      </c>
      <c r="L368" s="51"/>
    </row>
    <row r="369" spans="1:12" s="7" customFormat="1" ht="12.75">
      <c r="A369" s="285" t="s">
        <v>361</v>
      </c>
      <c r="B369" s="245"/>
      <c r="C369" s="167"/>
      <c r="D369" s="296" t="s">
        <v>374</v>
      </c>
      <c r="E369" s="196">
        <f aca="true" t="shared" si="64" ref="E369:K369">SUM(E199+E210+E215+E221+E230+E259+E298+E299+E319+E320+E338+E339+E340+E341+E342+E353)</f>
        <v>4268793</v>
      </c>
      <c r="F369" s="196">
        <f t="shared" si="64"/>
        <v>4326260</v>
      </c>
      <c r="G369" s="196">
        <f t="shared" si="64"/>
        <v>2904613</v>
      </c>
      <c r="H369" s="196">
        <f t="shared" si="64"/>
        <v>4588700</v>
      </c>
      <c r="I369" s="196">
        <f t="shared" si="64"/>
        <v>4405664</v>
      </c>
      <c r="J369" s="196">
        <f t="shared" si="64"/>
        <v>4449822</v>
      </c>
      <c r="K369" s="196">
        <f t="shared" si="64"/>
        <v>4323902</v>
      </c>
      <c r="L369" s="51"/>
    </row>
    <row r="370" spans="1:12" s="7" customFormat="1" ht="12.75">
      <c r="A370" s="285" t="s">
        <v>362</v>
      </c>
      <c r="B370" s="245"/>
      <c r="C370" s="167"/>
      <c r="D370" s="296" t="s">
        <v>375</v>
      </c>
      <c r="E370" s="196">
        <f aca="true" t="shared" si="65" ref="E370:K370">SUM(E130+E315+E316+E317+E328+E335+E336+E337)</f>
        <v>406988</v>
      </c>
      <c r="F370" s="196">
        <f t="shared" si="65"/>
        <v>404320</v>
      </c>
      <c r="G370" s="196">
        <f t="shared" si="65"/>
        <v>255263</v>
      </c>
      <c r="H370" s="196">
        <f t="shared" si="65"/>
        <v>441253</v>
      </c>
      <c r="I370" s="196">
        <f t="shared" si="65"/>
        <v>345000</v>
      </c>
      <c r="J370" s="196">
        <f t="shared" si="65"/>
        <v>336000</v>
      </c>
      <c r="K370" s="196">
        <f t="shared" si="65"/>
        <v>336000</v>
      </c>
      <c r="L370" s="51"/>
    </row>
    <row r="371" spans="1:12" s="7" customFormat="1" ht="12.75">
      <c r="A371" s="285" t="s">
        <v>363</v>
      </c>
      <c r="B371" s="245"/>
      <c r="C371" s="167"/>
      <c r="D371" s="296" t="s">
        <v>376</v>
      </c>
      <c r="E371" s="196">
        <f aca="true" t="shared" si="66" ref="E371:K371">SUM(E137+E295+E301+E332+E333+E334)</f>
        <v>133321</v>
      </c>
      <c r="F371" s="196">
        <f t="shared" si="66"/>
        <v>270800</v>
      </c>
      <c r="G371" s="196">
        <f t="shared" si="66"/>
        <v>3250</v>
      </c>
      <c r="H371" s="196">
        <f t="shared" si="66"/>
        <v>6800</v>
      </c>
      <c r="I371" s="196">
        <f t="shared" si="66"/>
        <v>140000</v>
      </c>
      <c r="J371" s="196">
        <f t="shared" si="66"/>
        <v>109500</v>
      </c>
      <c r="K371" s="196">
        <f t="shared" si="66"/>
        <v>9500</v>
      </c>
      <c r="L371" s="51"/>
    </row>
    <row r="372" spans="1:12" s="7" customFormat="1" ht="12.75">
      <c r="A372" s="285" t="s">
        <v>364</v>
      </c>
      <c r="B372" s="245"/>
      <c r="C372" s="167"/>
      <c r="D372" s="296" t="s">
        <v>377</v>
      </c>
      <c r="E372" s="196">
        <f aca="true" t="shared" si="67" ref="E372:K372">SUM(E97+E296+E314)</f>
        <v>407693</v>
      </c>
      <c r="F372" s="196">
        <f t="shared" si="67"/>
        <v>451200</v>
      </c>
      <c r="G372" s="196">
        <f t="shared" si="67"/>
        <v>295829</v>
      </c>
      <c r="H372" s="196">
        <f t="shared" si="67"/>
        <v>498274</v>
      </c>
      <c r="I372" s="196">
        <f t="shared" si="67"/>
        <v>436319</v>
      </c>
      <c r="J372" s="196">
        <f t="shared" si="67"/>
        <v>514341</v>
      </c>
      <c r="K372" s="196">
        <f t="shared" si="67"/>
        <v>483500</v>
      </c>
      <c r="L372" s="51"/>
    </row>
    <row r="373" spans="1:12" s="7" customFormat="1" ht="12.75">
      <c r="A373" s="285" t="s">
        <v>365</v>
      </c>
      <c r="B373" s="245"/>
      <c r="C373" s="167"/>
      <c r="D373" s="296" t="s">
        <v>378</v>
      </c>
      <c r="E373" s="196">
        <f>SUM(E121+E300+E331)</f>
        <v>1958269</v>
      </c>
      <c r="F373" s="196">
        <f>SUM(F121+F300+F330+F331)</f>
        <v>414500</v>
      </c>
      <c r="G373" s="196">
        <f>SUM(G121+G300+G331)</f>
        <v>270993</v>
      </c>
      <c r="H373" s="196">
        <f>SUM(H121+H300+H331)</f>
        <v>203500</v>
      </c>
      <c r="I373" s="196">
        <f>SUM(I121+I300+I331)</f>
        <v>201500</v>
      </c>
      <c r="J373" s="196">
        <f>SUM(J121+J300+J331)</f>
        <v>202000</v>
      </c>
      <c r="K373" s="196">
        <f>SUM(K121+K300+K331)</f>
        <v>192000</v>
      </c>
      <c r="L373" s="51"/>
    </row>
    <row r="374" spans="1:12" s="7" customFormat="1" ht="12.75">
      <c r="A374" s="287" t="s">
        <v>366</v>
      </c>
      <c r="B374" s="288"/>
      <c r="C374" s="289"/>
      <c r="D374" s="298" t="s">
        <v>379</v>
      </c>
      <c r="E374" s="290">
        <f>SUM(E156+E162+E170+E179+E191)</f>
        <v>189341</v>
      </c>
      <c r="F374" s="290">
        <f aca="true" t="shared" si="68" ref="F374:K374">SUM(F156+F162+F170+F179+F191)</f>
        <v>188540</v>
      </c>
      <c r="G374" s="290">
        <f t="shared" si="68"/>
        <v>148638</v>
      </c>
      <c r="H374" s="290">
        <f t="shared" si="68"/>
        <v>212475</v>
      </c>
      <c r="I374" s="290">
        <f t="shared" si="68"/>
        <v>209580</v>
      </c>
      <c r="J374" s="290">
        <f t="shared" si="68"/>
        <v>213780</v>
      </c>
      <c r="K374" s="290">
        <f t="shared" si="68"/>
        <v>215480</v>
      </c>
      <c r="L374" s="51"/>
    </row>
    <row r="375" spans="1:12" s="7" customFormat="1" ht="12.75">
      <c r="A375" s="291"/>
      <c r="B375" s="292"/>
      <c r="C375" s="293"/>
      <c r="D375" s="294"/>
      <c r="E375" s="295">
        <f aca="true" t="shared" si="69" ref="E375:K375">SUM(E363:E374)</f>
        <v>10617217</v>
      </c>
      <c r="F375" s="295">
        <f t="shared" si="69"/>
        <v>8971815</v>
      </c>
      <c r="G375" s="295">
        <f t="shared" si="69"/>
        <v>5969629</v>
      </c>
      <c r="H375" s="295">
        <f t="shared" si="69"/>
        <v>9021076</v>
      </c>
      <c r="I375" s="295">
        <f t="shared" si="69"/>
        <v>8632714</v>
      </c>
      <c r="J375" s="295">
        <f t="shared" si="69"/>
        <v>8588614</v>
      </c>
      <c r="K375" s="295">
        <f t="shared" si="69"/>
        <v>8340260</v>
      </c>
      <c r="L375" s="51"/>
    </row>
    <row r="376" spans="1:12" s="7" customFormat="1" ht="12.75">
      <c r="A376" s="123"/>
      <c r="B376" s="124"/>
      <c r="C376" s="128"/>
      <c r="D376" s="130"/>
      <c r="E376" s="187"/>
      <c r="F376" s="188"/>
      <c r="G376" s="187"/>
      <c r="H376" s="129"/>
      <c r="I376" s="129"/>
      <c r="J376" s="27"/>
      <c r="K376" s="27"/>
      <c r="L376" s="51"/>
    </row>
    <row r="377" spans="1:12" s="7" customFormat="1" ht="12.75">
      <c r="A377" s="123"/>
      <c r="B377" s="124"/>
      <c r="C377" s="128"/>
      <c r="D377" s="130"/>
      <c r="E377" s="187"/>
      <c r="F377" s="188"/>
      <c r="G377" s="187"/>
      <c r="H377" s="129"/>
      <c r="I377" s="129"/>
      <c r="J377" s="27"/>
      <c r="K377" s="27"/>
      <c r="L377" s="51"/>
    </row>
    <row r="378" spans="1:12" s="7" customFormat="1" ht="12.75">
      <c r="A378" s="123"/>
      <c r="B378" s="124"/>
      <c r="C378" s="128"/>
      <c r="D378" s="130"/>
      <c r="E378" s="187"/>
      <c r="F378" s="188"/>
      <c r="G378" s="187"/>
      <c r="H378" s="129"/>
      <c r="I378" s="129"/>
      <c r="J378" s="27"/>
      <c r="K378" s="27"/>
      <c r="L378" s="51"/>
    </row>
    <row r="379" spans="1:12" s="7" customFormat="1" ht="12.75">
      <c r="A379" s="123"/>
      <c r="B379" s="124"/>
      <c r="C379" s="128"/>
      <c r="D379" s="130"/>
      <c r="E379" s="187"/>
      <c r="F379" s="188"/>
      <c r="G379" s="187"/>
      <c r="H379" s="129"/>
      <c r="I379" s="129"/>
      <c r="J379" s="27"/>
      <c r="K379" s="27"/>
      <c r="L379" s="51"/>
    </row>
    <row r="380" spans="1:12" s="7" customFormat="1" ht="12.75">
      <c r="A380" s="123"/>
      <c r="B380" s="124"/>
      <c r="C380" s="128"/>
      <c r="D380" s="130"/>
      <c r="E380" s="187"/>
      <c r="F380" s="188"/>
      <c r="G380" s="187"/>
      <c r="H380" s="129"/>
      <c r="I380" s="129"/>
      <c r="J380" s="27"/>
      <c r="K380" s="27"/>
      <c r="L380" s="51"/>
    </row>
    <row r="381" spans="1:12" s="7" customFormat="1" ht="12.75">
      <c r="A381" s="123"/>
      <c r="B381" s="124"/>
      <c r="C381" s="128"/>
      <c r="D381" s="130"/>
      <c r="E381" s="187"/>
      <c r="F381" s="188"/>
      <c r="G381" s="187"/>
      <c r="H381" s="129"/>
      <c r="I381" s="129"/>
      <c r="J381" s="27"/>
      <c r="K381" s="27"/>
      <c r="L381" s="51"/>
    </row>
    <row r="382" spans="1:12" s="7" customFormat="1" ht="12.75">
      <c r="A382" s="123"/>
      <c r="B382" s="124"/>
      <c r="C382" s="128"/>
      <c r="D382" s="130"/>
      <c r="E382" s="187"/>
      <c r="F382" s="188"/>
      <c r="G382" s="187"/>
      <c r="H382" s="129"/>
      <c r="I382" s="129"/>
      <c r="J382" s="27"/>
      <c r="K382" s="27"/>
      <c r="L382" s="51"/>
    </row>
    <row r="383" spans="1:12" s="7" customFormat="1" ht="12.75">
      <c r="A383" s="123"/>
      <c r="B383" s="124"/>
      <c r="C383" s="128"/>
      <c r="D383" s="130"/>
      <c r="E383" s="187"/>
      <c r="F383" s="188"/>
      <c r="G383" s="187"/>
      <c r="H383" s="129"/>
      <c r="I383" s="129"/>
      <c r="J383" s="27"/>
      <c r="K383" s="27"/>
      <c r="L383" s="51"/>
    </row>
    <row r="384" spans="1:12" s="7" customFormat="1" ht="12.75">
      <c r="A384" s="123"/>
      <c r="B384" s="124"/>
      <c r="C384" s="128"/>
      <c r="D384" s="130"/>
      <c r="E384" s="187"/>
      <c r="F384" s="188"/>
      <c r="G384" s="187"/>
      <c r="H384" s="129"/>
      <c r="I384" s="129"/>
      <c r="J384" s="27"/>
      <c r="K384" s="27"/>
      <c r="L384" s="51"/>
    </row>
    <row r="385" spans="1:12" s="7" customFormat="1" ht="12.75">
      <c r="A385" s="123"/>
      <c r="B385" s="124"/>
      <c r="C385" s="128"/>
      <c r="D385" s="130"/>
      <c r="E385" s="187"/>
      <c r="F385" s="188"/>
      <c r="G385" s="187"/>
      <c r="H385" s="129"/>
      <c r="I385" s="129"/>
      <c r="J385" s="27"/>
      <c r="K385" s="27"/>
      <c r="L385" s="51"/>
    </row>
    <row r="386" spans="1:12" s="7" customFormat="1" ht="12.75">
      <c r="A386" s="123"/>
      <c r="B386" s="124"/>
      <c r="C386" s="128"/>
      <c r="D386" s="130"/>
      <c r="E386" s="187"/>
      <c r="F386" s="188"/>
      <c r="G386" s="187"/>
      <c r="H386" s="129"/>
      <c r="I386" s="129"/>
      <c r="J386" s="27"/>
      <c r="K386" s="27"/>
      <c r="L386" s="51"/>
    </row>
    <row r="387" spans="1:12" s="7" customFormat="1" ht="12.75">
      <c r="A387" s="123"/>
      <c r="B387" s="124"/>
      <c r="C387" s="128"/>
      <c r="D387" s="130"/>
      <c r="E387" s="187"/>
      <c r="F387" s="188"/>
      <c r="G387" s="187"/>
      <c r="H387" s="129"/>
      <c r="I387" s="129"/>
      <c r="J387" s="27"/>
      <c r="K387" s="27"/>
      <c r="L387" s="51"/>
    </row>
    <row r="388" spans="1:12" s="7" customFormat="1" ht="12.75">
      <c r="A388" s="123"/>
      <c r="B388" s="124"/>
      <c r="C388" s="128"/>
      <c r="D388" s="130"/>
      <c r="E388" s="187"/>
      <c r="F388" s="188"/>
      <c r="G388" s="187"/>
      <c r="H388" s="129"/>
      <c r="I388" s="129"/>
      <c r="J388" s="27"/>
      <c r="K388" s="27"/>
      <c r="L388" s="51"/>
    </row>
    <row r="389" spans="1:12" s="7" customFormat="1" ht="12.75">
      <c r="A389" s="123"/>
      <c r="B389" s="124"/>
      <c r="C389" s="128"/>
      <c r="D389" s="130"/>
      <c r="E389" s="187"/>
      <c r="F389" s="188"/>
      <c r="G389" s="187"/>
      <c r="H389" s="129"/>
      <c r="I389" s="129"/>
      <c r="J389" s="27"/>
      <c r="K389" s="27"/>
      <c r="L389" s="51"/>
    </row>
    <row r="390" spans="1:12" s="7" customFormat="1" ht="12.75">
      <c r="A390" s="123"/>
      <c r="B390" s="124"/>
      <c r="C390" s="128"/>
      <c r="D390" s="130"/>
      <c r="E390" s="187"/>
      <c r="F390" s="188"/>
      <c r="G390" s="187"/>
      <c r="H390" s="129"/>
      <c r="I390" s="129"/>
      <c r="J390" s="27"/>
      <c r="K390" s="27"/>
      <c r="L390" s="51"/>
    </row>
    <row r="391" spans="1:12" s="7" customFormat="1" ht="12.75">
      <c r="A391" s="123"/>
      <c r="B391" s="124"/>
      <c r="C391" s="128"/>
      <c r="D391" s="130"/>
      <c r="E391" s="187"/>
      <c r="F391" s="188"/>
      <c r="G391" s="187"/>
      <c r="H391" s="129"/>
      <c r="I391" s="129"/>
      <c r="J391" s="27"/>
      <c r="K391" s="27"/>
      <c r="L391" s="51"/>
    </row>
    <row r="392" spans="1:12" s="7" customFormat="1" ht="12.75">
      <c r="A392" s="123"/>
      <c r="B392" s="124"/>
      <c r="C392" s="128"/>
      <c r="D392" s="130"/>
      <c r="E392" s="187"/>
      <c r="F392" s="188"/>
      <c r="G392" s="187"/>
      <c r="H392" s="129"/>
      <c r="I392" s="129"/>
      <c r="J392" s="27"/>
      <c r="K392" s="27"/>
      <c r="L392" s="51"/>
    </row>
    <row r="393" spans="1:12" s="7" customFormat="1" ht="12.75">
      <c r="A393" s="123"/>
      <c r="B393" s="124"/>
      <c r="C393" s="128"/>
      <c r="D393" s="130"/>
      <c r="E393" s="187"/>
      <c r="F393" s="188"/>
      <c r="G393" s="187"/>
      <c r="H393" s="129"/>
      <c r="I393" s="129"/>
      <c r="J393" s="27"/>
      <c r="K393" s="27"/>
      <c r="L393" s="51"/>
    </row>
    <row r="394" spans="1:12" s="7" customFormat="1" ht="12.75">
      <c r="A394" s="123"/>
      <c r="B394" s="124"/>
      <c r="C394" s="128"/>
      <c r="D394" s="130"/>
      <c r="E394" s="187"/>
      <c r="F394" s="188"/>
      <c r="G394" s="187"/>
      <c r="H394" s="129"/>
      <c r="I394" s="129"/>
      <c r="J394" s="27"/>
      <c r="K394" s="27"/>
      <c r="L394" s="51"/>
    </row>
    <row r="395" spans="1:12" s="7" customFormat="1" ht="12.75">
      <c r="A395" s="123"/>
      <c r="B395" s="124"/>
      <c r="C395" s="128"/>
      <c r="D395" s="130"/>
      <c r="E395" s="187"/>
      <c r="F395" s="188"/>
      <c r="G395" s="187"/>
      <c r="H395" s="129"/>
      <c r="I395" s="129"/>
      <c r="J395" s="27"/>
      <c r="K395" s="27"/>
      <c r="L395" s="51"/>
    </row>
    <row r="396" spans="1:12" s="7" customFormat="1" ht="12.75">
      <c r="A396" s="123"/>
      <c r="B396" s="124"/>
      <c r="C396" s="128"/>
      <c r="D396" s="130"/>
      <c r="E396" s="187"/>
      <c r="F396" s="188"/>
      <c r="G396" s="187"/>
      <c r="H396" s="129"/>
      <c r="I396" s="129"/>
      <c r="J396" s="27"/>
      <c r="K396" s="27"/>
      <c r="L396" s="51"/>
    </row>
    <row r="397" spans="1:12" s="7" customFormat="1" ht="12.75">
      <c r="A397" s="123"/>
      <c r="B397" s="124"/>
      <c r="C397" s="128"/>
      <c r="D397" s="130"/>
      <c r="E397" s="187"/>
      <c r="F397" s="188"/>
      <c r="G397" s="187"/>
      <c r="H397" s="129"/>
      <c r="I397" s="129"/>
      <c r="J397" s="27"/>
      <c r="K397" s="27"/>
      <c r="L397" s="51"/>
    </row>
    <row r="398" spans="1:12" s="7" customFormat="1" ht="12.75">
      <c r="A398" s="123"/>
      <c r="B398" s="124"/>
      <c r="C398" s="128"/>
      <c r="D398" s="130"/>
      <c r="E398" s="187"/>
      <c r="F398" s="188"/>
      <c r="G398" s="187"/>
      <c r="H398" s="129"/>
      <c r="I398" s="129"/>
      <c r="J398" s="27"/>
      <c r="K398" s="27"/>
      <c r="L398" s="51"/>
    </row>
    <row r="399" spans="1:12" s="7" customFormat="1" ht="12.75">
      <c r="A399" s="123"/>
      <c r="B399" s="124"/>
      <c r="C399" s="128"/>
      <c r="D399" s="130"/>
      <c r="E399" s="187"/>
      <c r="F399" s="188"/>
      <c r="G399" s="187"/>
      <c r="H399" s="129"/>
      <c r="I399" s="129"/>
      <c r="J399" s="27"/>
      <c r="K399" s="27"/>
      <c r="L399" s="51"/>
    </row>
    <row r="400" spans="1:12" s="7" customFormat="1" ht="12.75">
      <c r="A400" s="123"/>
      <c r="B400" s="124"/>
      <c r="C400" s="128"/>
      <c r="D400" s="130"/>
      <c r="E400" s="187"/>
      <c r="F400" s="188"/>
      <c r="G400" s="187"/>
      <c r="H400" s="129"/>
      <c r="I400" s="129"/>
      <c r="J400" s="27"/>
      <c r="K400" s="27"/>
      <c r="L400" s="51"/>
    </row>
    <row r="401" spans="1:12" s="7" customFormat="1" ht="12.75">
      <c r="A401" s="123"/>
      <c r="B401" s="124"/>
      <c r="C401" s="128"/>
      <c r="D401" s="130"/>
      <c r="E401" s="187"/>
      <c r="F401" s="188"/>
      <c r="G401" s="187"/>
      <c r="H401" s="129"/>
      <c r="I401" s="129"/>
      <c r="J401" s="27"/>
      <c r="K401" s="27"/>
      <c r="L401" s="51"/>
    </row>
    <row r="402" spans="1:12" s="7" customFormat="1" ht="12.75">
      <c r="A402" s="123"/>
      <c r="B402" s="124"/>
      <c r="C402" s="128"/>
      <c r="D402" s="130"/>
      <c r="E402" s="187"/>
      <c r="F402" s="188"/>
      <c r="G402" s="187"/>
      <c r="H402" s="129"/>
      <c r="I402" s="129"/>
      <c r="J402" s="27"/>
      <c r="K402" s="27"/>
      <c r="L402" s="51"/>
    </row>
    <row r="403" spans="1:12" s="7" customFormat="1" ht="12.75">
      <c r="A403" s="123"/>
      <c r="B403" s="124"/>
      <c r="C403" s="128"/>
      <c r="D403" s="130"/>
      <c r="E403" s="187"/>
      <c r="F403" s="188"/>
      <c r="G403" s="187"/>
      <c r="H403" s="129"/>
      <c r="I403" s="129"/>
      <c r="J403" s="27"/>
      <c r="K403" s="27"/>
      <c r="L403" s="51"/>
    </row>
    <row r="404" spans="1:12" s="7" customFormat="1" ht="12.75">
      <c r="A404" s="123"/>
      <c r="B404" s="124"/>
      <c r="C404" s="128"/>
      <c r="D404" s="130"/>
      <c r="E404" s="187"/>
      <c r="F404" s="188"/>
      <c r="G404" s="187"/>
      <c r="H404" s="129"/>
      <c r="I404" s="129"/>
      <c r="J404" s="27"/>
      <c r="K404" s="27"/>
      <c r="L404" s="51"/>
    </row>
    <row r="405" spans="1:12" s="7" customFormat="1" ht="12.75">
      <c r="A405" s="123"/>
      <c r="B405" s="124"/>
      <c r="C405" s="128"/>
      <c r="D405" s="130"/>
      <c r="E405" s="187"/>
      <c r="F405" s="188"/>
      <c r="G405" s="187"/>
      <c r="H405" s="129"/>
      <c r="I405" s="129"/>
      <c r="J405" s="27"/>
      <c r="K405" s="27"/>
      <c r="L405" s="51"/>
    </row>
    <row r="406" spans="1:12" s="7" customFormat="1" ht="12.75">
      <c r="A406" s="123"/>
      <c r="B406" s="124"/>
      <c r="C406" s="128"/>
      <c r="D406" s="130"/>
      <c r="E406" s="187"/>
      <c r="F406" s="188"/>
      <c r="G406" s="187"/>
      <c r="H406" s="129"/>
      <c r="I406" s="129"/>
      <c r="J406" s="27"/>
      <c r="K406" s="27"/>
      <c r="L406" s="51"/>
    </row>
    <row r="407" spans="1:12" s="7" customFormat="1" ht="12.75">
      <c r="A407" s="123"/>
      <c r="B407" s="124"/>
      <c r="C407" s="128"/>
      <c r="D407" s="130"/>
      <c r="E407" s="187"/>
      <c r="F407" s="188"/>
      <c r="G407" s="187"/>
      <c r="H407" s="129"/>
      <c r="I407" s="129"/>
      <c r="J407" s="27"/>
      <c r="K407" s="27"/>
      <c r="L407" s="51"/>
    </row>
    <row r="408" spans="1:12" s="7" customFormat="1" ht="12.75">
      <c r="A408" s="123"/>
      <c r="B408" s="124"/>
      <c r="C408" s="128"/>
      <c r="D408" s="130"/>
      <c r="E408" s="187"/>
      <c r="F408" s="188"/>
      <c r="G408" s="187"/>
      <c r="H408" s="129"/>
      <c r="I408" s="129"/>
      <c r="J408" s="27"/>
      <c r="K408" s="27"/>
      <c r="L408" s="51"/>
    </row>
    <row r="409" spans="1:12" s="7" customFormat="1" ht="12.75">
      <c r="A409" s="123"/>
      <c r="B409" s="124"/>
      <c r="C409" s="128"/>
      <c r="D409" s="130"/>
      <c r="E409" s="187"/>
      <c r="F409" s="188"/>
      <c r="G409" s="187"/>
      <c r="H409" s="129"/>
      <c r="I409" s="129"/>
      <c r="J409" s="27"/>
      <c r="K409" s="27"/>
      <c r="L409" s="51"/>
    </row>
    <row r="410" spans="1:12" s="7" customFormat="1" ht="12.75">
      <c r="A410" s="123"/>
      <c r="B410" s="124"/>
      <c r="C410" s="128"/>
      <c r="D410" s="130"/>
      <c r="E410" s="187"/>
      <c r="F410" s="188"/>
      <c r="G410" s="187"/>
      <c r="H410" s="129"/>
      <c r="I410" s="129"/>
      <c r="J410" s="27"/>
      <c r="K410" s="27"/>
      <c r="L410" s="51"/>
    </row>
    <row r="411" spans="1:12" s="7" customFormat="1" ht="12.75">
      <c r="A411" s="123"/>
      <c r="B411" s="124"/>
      <c r="C411" s="128"/>
      <c r="D411" s="130"/>
      <c r="E411" s="187"/>
      <c r="F411" s="188"/>
      <c r="G411" s="187"/>
      <c r="H411" s="129"/>
      <c r="I411" s="129"/>
      <c r="J411" s="27"/>
      <c r="K411" s="27"/>
      <c r="L411" s="51"/>
    </row>
    <row r="412" spans="1:12" s="7" customFormat="1" ht="12.75">
      <c r="A412" s="123"/>
      <c r="B412" s="124"/>
      <c r="C412" s="128"/>
      <c r="D412" s="130"/>
      <c r="E412" s="187"/>
      <c r="F412" s="188"/>
      <c r="G412" s="187"/>
      <c r="H412" s="129"/>
      <c r="I412" s="129"/>
      <c r="J412" s="27"/>
      <c r="K412" s="27"/>
      <c r="L412" s="51"/>
    </row>
    <row r="413" spans="1:12" s="7" customFormat="1" ht="12.75">
      <c r="A413" s="123"/>
      <c r="B413" s="124"/>
      <c r="C413" s="128"/>
      <c r="D413" s="130"/>
      <c r="E413" s="187"/>
      <c r="F413" s="188"/>
      <c r="G413" s="187"/>
      <c r="H413" s="129"/>
      <c r="I413" s="129"/>
      <c r="J413" s="27"/>
      <c r="K413" s="27"/>
      <c r="L413" s="51"/>
    </row>
    <row r="414" spans="1:12" s="7" customFormat="1" ht="12.75">
      <c r="A414" s="123"/>
      <c r="B414" s="124"/>
      <c r="C414" s="128"/>
      <c r="D414" s="130"/>
      <c r="E414" s="187"/>
      <c r="F414" s="188"/>
      <c r="G414" s="187"/>
      <c r="H414" s="129"/>
      <c r="I414" s="129"/>
      <c r="J414" s="27"/>
      <c r="K414" s="27"/>
      <c r="L414" s="51"/>
    </row>
    <row r="415" spans="1:12" s="7" customFormat="1" ht="12.75">
      <c r="A415" s="123"/>
      <c r="B415" s="124"/>
      <c r="C415" s="128"/>
      <c r="D415" s="130"/>
      <c r="E415" s="187"/>
      <c r="F415" s="188"/>
      <c r="G415" s="187"/>
      <c r="H415" s="129"/>
      <c r="I415" s="129"/>
      <c r="J415" s="27"/>
      <c r="K415" s="27"/>
      <c r="L415" s="51"/>
    </row>
    <row r="416" spans="1:12" s="7" customFormat="1" ht="12.75">
      <c r="A416" s="123"/>
      <c r="B416" s="124"/>
      <c r="C416" s="128"/>
      <c r="D416" s="130"/>
      <c r="E416" s="187"/>
      <c r="F416" s="188"/>
      <c r="G416" s="187"/>
      <c r="H416" s="129"/>
      <c r="I416" s="129"/>
      <c r="J416" s="27"/>
      <c r="K416" s="27"/>
      <c r="L416" s="51"/>
    </row>
    <row r="417" spans="1:12" s="7" customFormat="1" ht="12.75">
      <c r="A417" s="123"/>
      <c r="B417" s="124"/>
      <c r="C417" s="128"/>
      <c r="D417" s="130"/>
      <c r="E417" s="187"/>
      <c r="F417" s="188"/>
      <c r="G417" s="187"/>
      <c r="H417" s="129"/>
      <c r="I417" s="129"/>
      <c r="J417" s="27"/>
      <c r="K417" s="27"/>
      <c r="L417" s="51"/>
    </row>
    <row r="418" spans="1:12" s="7" customFormat="1" ht="12.75">
      <c r="A418" s="123"/>
      <c r="B418" s="124"/>
      <c r="C418" s="128"/>
      <c r="D418" s="130"/>
      <c r="E418" s="187"/>
      <c r="F418" s="188"/>
      <c r="G418" s="187"/>
      <c r="H418" s="129"/>
      <c r="I418" s="129"/>
      <c r="J418" s="27"/>
      <c r="K418" s="27"/>
      <c r="L418" s="51"/>
    </row>
    <row r="419" spans="1:12" s="7" customFormat="1" ht="12.75">
      <c r="A419" s="123"/>
      <c r="B419" s="124"/>
      <c r="C419" s="128"/>
      <c r="D419" s="130"/>
      <c r="E419" s="187"/>
      <c r="F419" s="188"/>
      <c r="G419" s="187"/>
      <c r="H419" s="129"/>
      <c r="I419" s="129"/>
      <c r="J419" s="27"/>
      <c r="K419" s="27"/>
      <c r="L419" s="51"/>
    </row>
    <row r="420" spans="1:12" s="7" customFormat="1" ht="12.75">
      <c r="A420" s="123"/>
      <c r="B420" s="124"/>
      <c r="C420" s="128"/>
      <c r="D420" s="130"/>
      <c r="E420" s="187"/>
      <c r="F420" s="188"/>
      <c r="G420" s="187"/>
      <c r="H420" s="129"/>
      <c r="I420" s="129"/>
      <c r="J420" s="27"/>
      <c r="K420" s="27"/>
      <c r="L420" s="51"/>
    </row>
    <row r="421" spans="1:12" s="7" customFormat="1" ht="12.75">
      <c r="A421" s="123"/>
      <c r="B421" s="124"/>
      <c r="C421" s="128"/>
      <c r="D421" s="130"/>
      <c r="E421" s="187"/>
      <c r="F421" s="188"/>
      <c r="G421" s="187"/>
      <c r="H421" s="129"/>
      <c r="I421" s="129"/>
      <c r="J421" s="27"/>
      <c r="K421" s="27"/>
      <c r="L421" s="51"/>
    </row>
    <row r="422" spans="1:12" s="7" customFormat="1" ht="12.75">
      <c r="A422" s="123"/>
      <c r="B422" s="124"/>
      <c r="C422" s="128"/>
      <c r="D422" s="130"/>
      <c r="E422" s="187"/>
      <c r="F422" s="188"/>
      <c r="G422" s="187"/>
      <c r="H422" s="129"/>
      <c r="I422" s="129"/>
      <c r="J422" s="27"/>
      <c r="K422" s="27"/>
      <c r="L422" s="51"/>
    </row>
    <row r="423" spans="1:12" s="7" customFormat="1" ht="12.75">
      <c r="A423" s="123"/>
      <c r="B423" s="124"/>
      <c r="C423" s="128"/>
      <c r="D423" s="130"/>
      <c r="E423" s="187"/>
      <c r="F423" s="188"/>
      <c r="G423" s="187"/>
      <c r="H423" s="129"/>
      <c r="I423" s="129"/>
      <c r="J423" s="27"/>
      <c r="K423" s="27"/>
      <c r="L423" s="51"/>
    </row>
    <row r="424" spans="1:12" s="7" customFormat="1" ht="12.75">
      <c r="A424" s="123"/>
      <c r="B424" s="124"/>
      <c r="C424" s="128"/>
      <c r="D424" s="130"/>
      <c r="E424" s="187"/>
      <c r="F424" s="188"/>
      <c r="G424" s="187"/>
      <c r="H424" s="129"/>
      <c r="I424" s="129"/>
      <c r="J424" s="27"/>
      <c r="K424" s="27"/>
      <c r="L424" s="51"/>
    </row>
    <row r="425" spans="1:12" s="7" customFormat="1" ht="12.75">
      <c r="A425" s="123"/>
      <c r="B425" s="124"/>
      <c r="C425" s="128"/>
      <c r="D425" s="130"/>
      <c r="E425" s="187"/>
      <c r="F425" s="188"/>
      <c r="G425" s="187"/>
      <c r="H425" s="129"/>
      <c r="I425" s="129"/>
      <c r="J425" s="27"/>
      <c r="K425" s="27"/>
      <c r="L425" s="51"/>
    </row>
    <row r="426" spans="1:12" s="7" customFormat="1" ht="12.75">
      <c r="A426" s="123"/>
      <c r="B426" s="124"/>
      <c r="C426" s="128"/>
      <c r="D426" s="130"/>
      <c r="E426" s="187"/>
      <c r="F426" s="188"/>
      <c r="G426" s="187"/>
      <c r="H426" s="129"/>
      <c r="I426" s="129"/>
      <c r="J426" s="27"/>
      <c r="K426" s="27"/>
      <c r="L426" s="51"/>
    </row>
    <row r="427" spans="1:12" s="7" customFormat="1" ht="12.75">
      <c r="A427" s="123"/>
      <c r="B427" s="124"/>
      <c r="C427" s="128"/>
      <c r="D427" s="130"/>
      <c r="E427" s="187"/>
      <c r="F427" s="188"/>
      <c r="G427" s="187"/>
      <c r="H427" s="129"/>
      <c r="I427" s="129"/>
      <c r="J427" s="27"/>
      <c r="K427" s="27"/>
      <c r="L427" s="51"/>
    </row>
    <row r="428" spans="1:12" s="7" customFormat="1" ht="12.75">
      <c r="A428" s="123"/>
      <c r="B428" s="124"/>
      <c r="C428" s="128"/>
      <c r="D428" s="130"/>
      <c r="E428" s="187"/>
      <c r="F428" s="188"/>
      <c r="G428" s="187"/>
      <c r="H428" s="129"/>
      <c r="I428" s="129"/>
      <c r="J428" s="27"/>
      <c r="K428" s="27"/>
      <c r="L428" s="51"/>
    </row>
    <row r="429" spans="1:12" s="7" customFormat="1" ht="12.75">
      <c r="A429" s="123"/>
      <c r="B429" s="124"/>
      <c r="C429" s="128"/>
      <c r="D429" s="130"/>
      <c r="E429" s="187"/>
      <c r="F429" s="188"/>
      <c r="G429" s="187"/>
      <c r="H429" s="129"/>
      <c r="I429" s="129"/>
      <c r="J429" s="27"/>
      <c r="K429" s="27"/>
      <c r="L429" s="51"/>
    </row>
    <row r="430" spans="1:12" s="7" customFormat="1" ht="12.75">
      <c r="A430" s="123"/>
      <c r="B430" s="124"/>
      <c r="C430" s="128"/>
      <c r="D430" s="130"/>
      <c r="E430" s="187"/>
      <c r="F430" s="188"/>
      <c r="G430" s="187"/>
      <c r="H430" s="129"/>
      <c r="I430" s="129"/>
      <c r="J430" s="27"/>
      <c r="K430" s="27"/>
      <c r="L430" s="51"/>
    </row>
    <row r="431" spans="1:12" s="7" customFormat="1" ht="12.75">
      <c r="A431" s="123"/>
      <c r="B431" s="124"/>
      <c r="C431" s="128"/>
      <c r="D431" s="130"/>
      <c r="E431" s="187"/>
      <c r="F431" s="188"/>
      <c r="G431" s="187"/>
      <c r="H431" s="129"/>
      <c r="I431" s="129"/>
      <c r="J431" s="27"/>
      <c r="K431" s="27"/>
      <c r="L431" s="51"/>
    </row>
    <row r="432" spans="1:12" s="7" customFormat="1" ht="12.75">
      <c r="A432" s="123"/>
      <c r="B432" s="124"/>
      <c r="C432" s="128"/>
      <c r="D432" s="130"/>
      <c r="E432" s="187"/>
      <c r="F432" s="188"/>
      <c r="G432" s="187"/>
      <c r="H432" s="129"/>
      <c r="I432" s="129"/>
      <c r="J432" s="27"/>
      <c r="K432" s="27"/>
      <c r="L432" s="51"/>
    </row>
    <row r="433" spans="1:12" s="7" customFormat="1" ht="12.75">
      <c r="A433" s="123"/>
      <c r="B433" s="124"/>
      <c r="C433" s="128"/>
      <c r="D433" s="130"/>
      <c r="E433" s="187"/>
      <c r="F433" s="188"/>
      <c r="G433" s="187"/>
      <c r="H433" s="129"/>
      <c r="I433" s="129"/>
      <c r="J433" s="27"/>
      <c r="K433" s="27"/>
      <c r="L433" s="51"/>
    </row>
    <row r="434" spans="1:12" s="7" customFormat="1" ht="12.75">
      <c r="A434" s="123"/>
      <c r="B434" s="124"/>
      <c r="C434" s="128"/>
      <c r="D434" s="130"/>
      <c r="E434" s="187"/>
      <c r="F434" s="188"/>
      <c r="G434" s="187"/>
      <c r="H434" s="129"/>
      <c r="I434" s="129"/>
      <c r="J434" s="27"/>
      <c r="K434" s="27"/>
      <c r="L434" s="51"/>
    </row>
    <row r="435" spans="1:12" s="7" customFormat="1" ht="12.75">
      <c r="A435" s="123"/>
      <c r="B435" s="124"/>
      <c r="C435" s="128"/>
      <c r="D435" s="130"/>
      <c r="E435" s="187"/>
      <c r="F435" s="188"/>
      <c r="G435" s="187"/>
      <c r="H435" s="129"/>
      <c r="I435" s="129"/>
      <c r="J435" s="27"/>
      <c r="K435" s="27"/>
      <c r="L435" s="51"/>
    </row>
    <row r="436" spans="1:12" s="7" customFormat="1" ht="12.75">
      <c r="A436" s="123"/>
      <c r="B436" s="124"/>
      <c r="C436" s="128"/>
      <c r="D436" s="130"/>
      <c r="E436" s="187"/>
      <c r="F436" s="188"/>
      <c r="G436" s="187"/>
      <c r="H436" s="129"/>
      <c r="I436" s="129"/>
      <c r="J436" s="27"/>
      <c r="K436" s="27"/>
      <c r="L436" s="51"/>
    </row>
    <row r="437" spans="1:12" s="7" customFormat="1" ht="12.75">
      <c r="A437" s="123"/>
      <c r="B437" s="124"/>
      <c r="C437" s="128"/>
      <c r="D437" s="130"/>
      <c r="E437" s="187"/>
      <c r="F437" s="188"/>
      <c r="G437" s="187"/>
      <c r="H437" s="129"/>
      <c r="I437" s="129"/>
      <c r="J437" s="27"/>
      <c r="K437" s="27"/>
      <c r="L437" s="51"/>
    </row>
    <row r="438" spans="1:12" s="7" customFormat="1" ht="12.75">
      <c r="A438" s="123"/>
      <c r="B438" s="124"/>
      <c r="C438" s="128"/>
      <c r="D438" s="130"/>
      <c r="E438" s="187"/>
      <c r="F438" s="188"/>
      <c r="G438" s="187"/>
      <c r="H438" s="129"/>
      <c r="I438" s="129"/>
      <c r="J438" s="27"/>
      <c r="K438" s="27"/>
      <c r="L438" s="51"/>
    </row>
    <row r="439" spans="1:12" s="7" customFormat="1" ht="12.75">
      <c r="A439" s="123"/>
      <c r="B439" s="124"/>
      <c r="C439" s="128"/>
      <c r="D439" s="130"/>
      <c r="E439" s="187"/>
      <c r="F439" s="188"/>
      <c r="G439" s="187"/>
      <c r="H439" s="129"/>
      <c r="I439" s="129"/>
      <c r="J439" s="27"/>
      <c r="K439" s="27"/>
      <c r="L439" s="51"/>
    </row>
    <row r="440" spans="1:12" s="7" customFormat="1" ht="12.75">
      <c r="A440" s="123"/>
      <c r="B440" s="124"/>
      <c r="C440" s="128"/>
      <c r="D440" s="130"/>
      <c r="E440" s="187"/>
      <c r="F440" s="188"/>
      <c r="G440" s="187"/>
      <c r="H440" s="129"/>
      <c r="I440" s="129"/>
      <c r="J440" s="27"/>
      <c r="K440" s="27"/>
      <c r="L440" s="51"/>
    </row>
    <row r="441" spans="1:12" s="7" customFormat="1" ht="12.75">
      <c r="A441" s="123"/>
      <c r="B441" s="124"/>
      <c r="C441" s="128"/>
      <c r="D441" s="130"/>
      <c r="E441" s="187"/>
      <c r="F441" s="188"/>
      <c r="G441" s="187"/>
      <c r="H441" s="129"/>
      <c r="I441" s="129"/>
      <c r="J441" s="27"/>
      <c r="K441" s="27"/>
      <c r="L441" s="51"/>
    </row>
    <row r="442" spans="1:12" s="7" customFormat="1" ht="12.75">
      <c r="A442" s="123"/>
      <c r="B442" s="124"/>
      <c r="C442" s="128"/>
      <c r="D442" s="130"/>
      <c r="E442" s="187"/>
      <c r="F442" s="188"/>
      <c r="G442" s="187"/>
      <c r="H442" s="129"/>
      <c r="I442" s="129"/>
      <c r="J442" s="27"/>
      <c r="K442" s="27"/>
      <c r="L442" s="51"/>
    </row>
    <row r="443" spans="1:12" s="7" customFormat="1" ht="12.75">
      <c r="A443" s="123"/>
      <c r="B443" s="124"/>
      <c r="C443" s="128"/>
      <c r="D443" s="130"/>
      <c r="E443" s="187"/>
      <c r="F443" s="188"/>
      <c r="G443" s="187"/>
      <c r="H443" s="129"/>
      <c r="I443" s="129"/>
      <c r="J443" s="27"/>
      <c r="K443" s="27"/>
      <c r="L443" s="51"/>
    </row>
    <row r="444" spans="1:12" s="7" customFormat="1" ht="12.75">
      <c r="A444" s="123"/>
      <c r="B444" s="124"/>
      <c r="C444" s="128"/>
      <c r="D444" s="130"/>
      <c r="E444" s="187"/>
      <c r="F444" s="188"/>
      <c r="G444" s="187"/>
      <c r="H444" s="129"/>
      <c r="I444" s="129"/>
      <c r="J444" s="27"/>
      <c r="K444" s="27"/>
      <c r="L444" s="51"/>
    </row>
    <row r="445" spans="1:12" s="7" customFormat="1" ht="12.75">
      <c r="A445" s="123"/>
      <c r="B445" s="124"/>
      <c r="C445" s="128"/>
      <c r="D445" s="130"/>
      <c r="E445" s="187"/>
      <c r="F445" s="188"/>
      <c r="G445" s="187"/>
      <c r="H445" s="129"/>
      <c r="I445" s="129"/>
      <c r="J445" s="27"/>
      <c r="K445" s="27"/>
      <c r="L445" s="51"/>
    </row>
    <row r="446" spans="1:12" s="7" customFormat="1" ht="12.75">
      <c r="A446" s="123"/>
      <c r="B446" s="124"/>
      <c r="C446" s="128"/>
      <c r="D446" s="130"/>
      <c r="E446" s="187"/>
      <c r="F446" s="188"/>
      <c r="G446" s="187"/>
      <c r="H446" s="129"/>
      <c r="I446" s="129"/>
      <c r="J446" s="27"/>
      <c r="K446" s="27"/>
      <c r="L446" s="51"/>
    </row>
    <row r="447" spans="1:12" s="7" customFormat="1" ht="12.75">
      <c r="A447" s="123"/>
      <c r="B447" s="124"/>
      <c r="C447" s="128"/>
      <c r="D447" s="130"/>
      <c r="E447" s="187"/>
      <c r="F447" s="188"/>
      <c r="G447" s="187"/>
      <c r="H447" s="129"/>
      <c r="I447" s="129"/>
      <c r="J447" s="27"/>
      <c r="K447" s="27"/>
      <c r="L447" s="51"/>
    </row>
    <row r="448" spans="1:12" s="7" customFormat="1" ht="12.75">
      <c r="A448" s="123"/>
      <c r="B448" s="124"/>
      <c r="C448" s="128"/>
      <c r="D448" s="130"/>
      <c r="E448" s="187"/>
      <c r="F448" s="188"/>
      <c r="G448" s="187"/>
      <c r="H448" s="129"/>
      <c r="I448" s="129"/>
      <c r="J448" s="27"/>
      <c r="K448" s="27"/>
      <c r="L448" s="51"/>
    </row>
    <row r="449" spans="1:12" s="7" customFormat="1" ht="12.75">
      <c r="A449" s="123"/>
      <c r="B449" s="124"/>
      <c r="C449" s="128"/>
      <c r="D449" s="130"/>
      <c r="E449" s="187"/>
      <c r="F449" s="188"/>
      <c r="G449" s="187"/>
      <c r="H449" s="129"/>
      <c r="I449" s="129"/>
      <c r="J449" s="27"/>
      <c r="K449" s="27"/>
      <c r="L449" s="51"/>
    </row>
    <row r="450" spans="1:12" s="7" customFormat="1" ht="12.75">
      <c r="A450" s="123"/>
      <c r="B450" s="124"/>
      <c r="C450" s="128"/>
      <c r="D450" s="130"/>
      <c r="E450" s="187"/>
      <c r="F450" s="188"/>
      <c r="G450" s="187"/>
      <c r="H450" s="129"/>
      <c r="I450" s="129"/>
      <c r="J450" s="27"/>
      <c r="K450" s="27"/>
      <c r="L450" s="51"/>
    </row>
    <row r="451" spans="1:12" s="7" customFormat="1" ht="12.75">
      <c r="A451" s="123"/>
      <c r="B451" s="124"/>
      <c r="C451" s="128"/>
      <c r="D451" s="130"/>
      <c r="E451" s="187"/>
      <c r="F451" s="188"/>
      <c r="G451" s="187"/>
      <c r="H451" s="129"/>
      <c r="I451" s="129"/>
      <c r="J451" s="27"/>
      <c r="K451" s="27"/>
      <c r="L451" s="51"/>
    </row>
    <row r="452" spans="1:12" s="7" customFormat="1" ht="12.75">
      <c r="A452" s="123"/>
      <c r="B452" s="124"/>
      <c r="C452" s="128"/>
      <c r="D452" s="130"/>
      <c r="E452" s="187"/>
      <c r="F452" s="188"/>
      <c r="G452" s="187"/>
      <c r="H452" s="129"/>
      <c r="I452" s="129"/>
      <c r="J452" s="27"/>
      <c r="K452" s="27"/>
      <c r="L452" s="51"/>
    </row>
    <row r="453" spans="1:12" s="7" customFormat="1" ht="12.75">
      <c r="A453" s="123"/>
      <c r="B453" s="124"/>
      <c r="C453" s="128"/>
      <c r="D453" s="130"/>
      <c r="E453" s="187"/>
      <c r="F453" s="188"/>
      <c r="G453" s="187"/>
      <c r="H453" s="129"/>
      <c r="I453" s="129"/>
      <c r="J453" s="27"/>
      <c r="K453" s="27"/>
      <c r="L453" s="51"/>
    </row>
    <row r="454" spans="1:12" s="7" customFormat="1" ht="12.75">
      <c r="A454" s="123"/>
      <c r="B454" s="124"/>
      <c r="C454" s="128"/>
      <c r="D454" s="130"/>
      <c r="E454" s="187"/>
      <c r="F454" s="188"/>
      <c r="G454" s="187"/>
      <c r="H454" s="129"/>
      <c r="I454" s="129"/>
      <c r="J454" s="27"/>
      <c r="K454" s="27"/>
      <c r="L454" s="51"/>
    </row>
    <row r="455" spans="1:12" s="7" customFormat="1" ht="12.75">
      <c r="A455" s="123"/>
      <c r="B455" s="124"/>
      <c r="C455" s="128"/>
      <c r="D455" s="130"/>
      <c r="E455" s="187"/>
      <c r="F455" s="188"/>
      <c r="G455" s="187"/>
      <c r="H455" s="129"/>
      <c r="I455" s="129"/>
      <c r="J455" s="27"/>
      <c r="K455" s="27"/>
      <c r="L455" s="51"/>
    </row>
    <row r="456" spans="1:12" s="7" customFormat="1" ht="12.75">
      <c r="A456" s="123"/>
      <c r="B456" s="124"/>
      <c r="C456" s="128"/>
      <c r="D456" s="130"/>
      <c r="E456" s="187"/>
      <c r="F456" s="188"/>
      <c r="G456" s="187"/>
      <c r="H456" s="129"/>
      <c r="I456" s="129"/>
      <c r="J456" s="27"/>
      <c r="K456" s="27"/>
      <c r="L456" s="51"/>
    </row>
    <row r="457" spans="1:12" s="7" customFormat="1" ht="12.75">
      <c r="A457" s="123"/>
      <c r="B457" s="124"/>
      <c r="C457" s="128"/>
      <c r="D457" s="130"/>
      <c r="E457" s="187"/>
      <c r="F457" s="188"/>
      <c r="G457" s="187"/>
      <c r="H457" s="129"/>
      <c r="I457" s="129"/>
      <c r="J457" s="27"/>
      <c r="K457" s="27"/>
      <c r="L457" s="51"/>
    </row>
    <row r="458" spans="1:12" s="7" customFormat="1" ht="12.75">
      <c r="A458" s="123"/>
      <c r="B458" s="124"/>
      <c r="C458" s="128"/>
      <c r="D458" s="130"/>
      <c r="E458" s="187"/>
      <c r="F458" s="188"/>
      <c r="G458" s="187"/>
      <c r="H458" s="129"/>
      <c r="I458" s="129"/>
      <c r="J458" s="27"/>
      <c r="K458" s="27"/>
      <c r="L458" s="51"/>
    </row>
    <row r="459" spans="1:12" s="7" customFormat="1" ht="12.75">
      <c r="A459" s="123"/>
      <c r="B459" s="124"/>
      <c r="C459" s="128"/>
      <c r="D459" s="130"/>
      <c r="E459" s="187"/>
      <c r="F459" s="188"/>
      <c r="G459" s="187"/>
      <c r="H459" s="129"/>
      <c r="I459" s="129"/>
      <c r="J459" s="27"/>
      <c r="K459" s="27"/>
      <c r="L459" s="51"/>
    </row>
    <row r="460" spans="1:12" s="7" customFormat="1" ht="12.75">
      <c r="A460" s="123"/>
      <c r="B460" s="124"/>
      <c r="C460" s="128"/>
      <c r="D460" s="130"/>
      <c r="E460" s="187"/>
      <c r="F460" s="188"/>
      <c r="G460" s="187"/>
      <c r="H460" s="129"/>
      <c r="I460" s="129"/>
      <c r="J460" s="27"/>
      <c r="K460" s="27"/>
      <c r="L460" s="51"/>
    </row>
    <row r="461" spans="1:12" s="7" customFormat="1" ht="12.75">
      <c r="A461" s="123"/>
      <c r="B461" s="124"/>
      <c r="C461" s="128"/>
      <c r="D461" s="130"/>
      <c r="E461" s="187"/>
      <c r="F461" s="188"/>
      <c r="G461" s="187"/>
      <c r="H461" s="129"/>
      <c r="I461" s="129"/>
      <c r="J461" s="27"/>
      <c r="K461" s="27"/>
      <c r="L461" s="51"/>
    </row>
    <row r="462" spans="1:12" s="7" customFormat="1" ht="12.75">
      <c r="A462" s="123"/>
      <c r="B462" s="124"/>
      <c r="C462" s="128"/>
      <c r="D462" s="130"/>
      <c r="E462" s="187"/>
      <c r="F462" s="188"/>
      <c r="G462" s="187"/>
      <c r="H462" s="129"/>
      <c r="I462" s="129"/>
      <c r="J462" s="27"/>
      <c r="K462" s="27"/>
      <c r="L462" s="51"/>
    </row>
    <row r="463" spans="1:12" s="7" customFormat="1" ht="12.75">
      <c r="A463" s="123"/>
      <c r="B463" s="124"/>
      <c r="C463" s="128"/>
      <c r="D463" s="130"/>
      <c r="E463" s="187"/>
      <c r="F463" s="188"/>
      <c r="G463" s="187"/>
      <c r="H463" s="129"/>
      <c r="I463" s="129"/>
      <c r="J463" s="27"/>
      <c r="K463" s="27"/>
      <c r="L463" s="51"/>
    </row>
    <row r="464" spans="1:12" s="7" customFormat="1" ht="12.75">
      <c r="A464" s="123"/>
      <c r="B464" s="124"/>
      <c r="C464" s="128"/>
      <c r="D464" s="130"/>
      <c r="E464" s="187"/>
      <c r="F464" s="188"/>
      <c r="G464" s="187"/>
      <c r="H464" s="129"/>
      <c r="I464" s="129"/>
      <c r="J464" s="27"/>
      <c r="K464" s="27"/>
      <c r="L464" s="51"/>
    </row>
    <row r="465" spans="1:12" s="7" customFormat="1" ht="12.75">
      <c r="A465" s="123"/>
      <c r="B465" s="124"/>
      <c r="C465" s="128"/>
      <c r="D465" s="130"/>
      <c r="E465" s="187"/>
      <c r="F465" s="188"/>
      <c r="G465" s="187"/>
      <c r="H465" s="129"/>
      <c r="I465" s="129"/>
      <c r="J465" s="27"/>
      <c r="K465" s="27"/>
      <c r="L465" s="51"/>
    </row>
    <row r="466" spans="1:12" s="7" customFormat="1" ht="12.75">
      <c r="A466" s="123"/>
      <c r="B466" s="124"/>
      <c r="C466" s="128"/>
      <c r="D466" s="130"/>
      <c r="E466" s="187"/>
      <c r="F466" s="188"/>
      <c r="G466" s="187"/>
      <c r="H466" s="129"/>
      <c r="I466" s="129"/>
      <c r="J466" s="27"/>
      <c r="K466" s="27"/>
      <c r="L466" s="51"/>
    </row>
    <row r="467" spans="1:12" s="7" customFormat="1" ht="12.75">
      <c r="A467" s="123"/>
      <c r="B467" s="124"/>
      <c r="C467" s="128"/>
      <c r="D467" s="130"/>
      <c r="E467" s="187"/>
      <c r="F467" s="188"/>
      <c r="G467" s="187"/>
      <c r="H467" s="129"/>
      <c r="I467" s="129"/>
      <c r="J467" s="27"/>
      <c r="K467" s="27"/>
      <c r="L467" s="51"/>
    </row>
    <row r="468" spans="1:12" s="7" customFormat="1" ht="12.75">
      <c r="A468" s="123"/>
      <c r="B468" s="124"/>
      <c r="C468" s="128"/>
      <c r="D468" s="130"/>
      <c r="E468" s="187"/>
      <c r="F468" s="188"/>
      <c r="G468" s="187"/>
      <c r="H468" s="129"/>
      <c r="I468" s="129"/>
      <c r="J468" s="27"/>
      <c r="K468" s="27"/>
      <c r="L468" s="51"/>
    </row>
    <row r="469" spans="1:12" s="7" customFormat="1" ht="12.75">
      <c r="A469" s="123"/>
      <c r="B469" s="124"/>
      <c r="C469" s="128"/>
      <c r="D469" s="130"/>
      <c r="E469" s="187"/>
      <c r="F469" s="188"/>
      <c r="G469" s="187"/>
      <c r="H469" s="129"/>
      <c r="I469" s="129"/>
      <c r="J469" s="27"/>
      <c r="K469" s="27"/>
      <c r="L469" s="51"/>
    </row>
    <row r="470" spans="1:12" s="7" customFormat="1" ht="12.75">
      <c r="A470" s="123"/>
      <c r="B470" s="124"/>
      <c r="C470" s="128"/>
      <c r="D470" s="130"/>
      <c r="E470" s="187"/>
      <c r="F470" s="188"/>
      <c r="G470" s="187"/>
      <c r="H470" s="129"/>
      <c r="I470" s="129"/>
      <c r="J470" s="27"/>
      <c r="K470" s="27"/>
      <c r="L470" s="51"/>
    </row>
    <row r="471" spans="1:12" s="7" customFormat="1" ht="12.75">
      <c r="A471" s="123"/>
      <c r="B471" s="124"/>
      <c r="C471" s="128"/>
      <c r="D471" s="130"/>
      <c r="E471" s="187"/>
      <c r="F471" s="188"/>
      <c r="G471" s="187"/>
      <c r="H471" s="129"/>
      <c r="I471" s="129"/>
      <c r="J471" s="27"/>
      <c r="K471" s="27"/>
      <c r="L471" s="51"/>
    </row>
    <row r="472" spans="1:12" s="7" customFormat="1" ht="12.75">
      <c r="A472" s="123"/>
      <c r="B472" s="124"/>
      <c r="C472" s="128"/>
      <c r="D472" s="130"/>
      <c r="E472" s="187"/>
      <c r="F472" s="188"/>
      <c r="G472" s="187"/>
      <c r="H472" s="129"/>
      <c r="I472" s="129"/>
      <c r="J472" s="27"/>
      <c r="K472" s="27"/>
      <c r="L472" s="51"/>
    </row>
    <row r="473" spans="1:12" s="7" customFormat="1" ht="12.75">
      <c r="A473" s="123"/>
      <c r="B473" s="124"/>
      <c r="C473" s="128"/>
      <c r="D473" s="130"/>
      <c r="E473" s="187"/>
      <c r="F473" s="188"/>
      <c r="G473" s="187"/>
      <c r="H473" s="129"/>
      <c r="I473" s="129"/>
      <c r="J473" s="27"/>
      <c r="K473" s="27"/>
      <c r="L473" s="51"/>
    </row>
    <row r="474" spans="1:12" s="7" customFormat="1" ht="12.75">
      <c r="A474" s="123"/>
      <c r="B474" s="124"/>
      <c r="C474" s="128"/>
      <c r="D474" s="130"/>
      <c r="E474" s="187"/>
      <c r="F474" s="188"/>
      <c r="G474" s="187"/>
      <c r="H474" s="129"/>
      <c r="I474" s="129"/>
      <c r="J474" s="27"/>
      <c r="K474" s="27"/>
      <c r="L474" s="51"/>
    </row>
    <row r="475" spans="1:12" s="6" customFormat="1" ht="12.75">
      <c r="A475" s="131"/>
      <c r="B475" s="132"/>
      <c r="C475" s="133"/>
      <c r="D475" s="134"/>
      <c r="E475" s="189"/>
      <c r="F475" s="190"/>
      <c r="G475" s="189"/>
      <c r="H475" s="135"/>
      <c r="I475" s="135"/>
      <c r="J475" s="27"/>
      <c r="K475" s="27"/>
      <c r="L475" s="49"/>
    </row>
    <row r="476" spans="1:11" ht="12.75">
      <c r="A476" s="131"/>
      <c r="B476" s="132"/>
      <c r="C476" s="133"/>
      <c r="D476" s="134"/>
      <c r="E476" s="189"/>
      <c r="F476" s="190"/>
      <c r="G476" s="189"/>
      <c r="H476" s="135"/>
      <c r="I476" s="135"/>
      <c r="J476" s="27"/>
      <c r="K476" s="27"/>
    </row>
    <row r="477" spans="1:11" ht="12.75">
      <c r="A477" s="136"/>
      <c r="B477" s="137"/>
      <c r="C477" s="138"/>
      <c r="D477" s="139"/>
      <c r="E477" s="191"/>
      <c r="F477" s="192"/>
      <c r="G477" s="191"/>
      <c r="H477" s="129"/>
      <c r="I477" s="129"/>
      <c r="J477" s="27"/>
      <c r="K477" s="27"/>
    </row>
    <row r="478" spans="1:11" ht="12.75">
      <c r="A478" s="136"/>
      <c r="B478" s="137"/>
      <c r="C478" s="138"/>
      <c r="D478" s="134"/>
      <c r="E478" s="189"/>
      <c r="F478" s="190"/>
      <c r="G478" s="189"/>
      <c r="H478" s="135"/>
      <c r="I478" s="135"/>
      <c r="J478" s="27"/>
      <c r="K478" s="27"/>
    </row>
    <row r="479" spans="1:11" ht="12.75">
      <c r="A479" s="131"/>
      <c r="B479" s="132"/>
      <c r="C479" s="133"/>
      <c r="D479" s="134"/>
      <c r="E479" s="189"/>
      <c r="F479" s="190"/>
      <c r="G479" s="189"/>
      <c r="H479" s="135"/>
      <c r="I479" s="135"/>
      <c r="J479" s="27"/>
      <c r="K479" s="27"/>
    </row>
    <row r="480" spans="1:11" ht="12.75">
      <c r="A480" s="131"/>
      <c r="B480" s="132"/>
      <c r="C480" s="133"/>
      <c r="D480" s="134"/>
      <c r="E480" s="189"/>
      <c r="F480" s="190"/>
      <c r="G480" s="189"/>
      <c r="H480" s="135"/>
      <c r="I480" s="135"/>
      <c r="J480" s="27"/>
      <c r="K480" s="27"/>
    </row>
    <row r="481" spans="5:6" ht="14.25">
      <c r="E481" s="193"/>
      <c r="F481" s="193"/>
    </row>
    <row r="482" spans="5:6" ht="14.25">
      <c r="E482" s="193"/>
      <c r="F482" s="193"/>
    </row>
    <row r="483" spans="5:6" ht="14.25">
      <c r="E483" s="193"/>
      <c r="F483" s="193"/>
    </row>
    <row r="484" spans="5:6" ht="14.25">
      <c r="E484" s="193"/>
      <c r="F484" s="193"/>
    </row>
    <row r="485" spans="5:6" ht="14.25">
      <c r="E485" s="193"/>
      <c r="F485" s="193"/>
    </row>
    <row r="486" spans="5:6" ht="14.25">
      <c r="E486" s="193"/>
      <c r="F486" s="193"/>
    </row>
    <row r="487" spans="5:6" ht="14.25">
      <c r="E487" s="193"/>
      <c r="F487" s="193"/>
    </row>
    <row r="488" spans="5:6" ht="14.25">
      <c r="E488" s="193"/>
      <c r="F488" s="193"/>
    </row>
    <row r="489" spans="5:6" ht="14.25">
      <c r="E489" s="193"/>
      <c r="F489" s="193"/>
    </row>
    <row r="490" spans="5:6" ht="14.25">
      <c r="E490" s="193"/>
      <c r="F490" s="193"/>
    </row>
    <row r="491" spans="5:6" ht="14.25">
      <c r="E491" s="193"/>
      <c r="F491" s="193"/>
    </row>
    <row r="492" spans="5:6" ht="14.25">
      <c r="E492" s="193"/>
      <c r="F492" s="193"/>
    </row>
    <row r="493" spans="5:6" ht="14.25">
      <c r="E493" s="193"/>
      <c r="F493" s="193"/>
    </row>
    <row r="494" spans="5:6" ht="14.25">
      <c r="E494" s="193"/>
      <c r="F494" s="193"/>
    </row>
    <row r="495" spans="5:6" ht="14.25">
      <c r="E495" s="193"/>
      <c r="F495" s="193"/>
    </row>
    <row r="496" spans="5:6" ht="14.25">
      <c r="E496" s="193"/>
      <c r="F496" s="193"/>
    </row>
    <row r="497" spans="5:6" ht="14.25">
      <c r="E497" s="193"/>
      <c r="F497" s="193"/>
    </row>
    <row r="498" spans="5:6" ht="14.25">
      <c r="E498" s="193"/>
      <c r="F498" s="193"/>
    </row>
    <row r="499" spans="5:6" ht="14.25">
      <c r="E499" s="193"/>
      <c r="F499" s="193"/>
    </row>
    <row r="500" spans="5:6" ht="14.25">
      <c r="E500" s="193"/>
      <c r="F500" s="193"/>
    </row>
    <row r="501" spans="5:6" ht="14.25">
      <c r="E501" s="193"/>
      <c r="F501" s="193"/>
    </row>
    <row r="502" spans="5:6" ht="14.25">
      <c r="E502" s="193"/>
      <c r="F502" s="193"/>
    </row>
    <row r="503" spans="5:6" ht="14.25">
      <c r="E503" s="193"/>
      <c r="F503" s="193"/>
    </row>
    <row r="504" spans="5:6" ht="14.25">
      <c r="E504" s="193"/>
      <c r="F504" s="193"/>
    </row>
    <row r="505" spans="5:6" ht="14.25">
      <c r="E505" s="193"/>
      <c r="F505" s="193"/>
    </row>
    <row r="506" spans="5:6" ht="14.25">
      <c r="E506" s="193"/>
      <c r="F506" s="193"/>
    </row>
    <row r="507" spans="5:6" ht="14.25">
      <c r="E507" s="193"/>
      <c r="F507" s="193"/>
    </row>
    <row r="508" spans="5:6" ht="14.25">
      <c r="E508" s="193"/>
      <c r="F508" s="193"/>
    </row>
    <row r="509" spans="5:6" ht="14.25">
      <c r="E509" s="193"/>
      <c r="F509" s="193"/>
    </row>
    <row r="510" spans="5:6" ht="14.25">
      <c r="E510" s="193"/>
      <c r="F510" s="193"/>
    </row>
    <row r="511" spans="5:6" ht="14.25">
      <c r="E511" s="193"/>
      <c r="F511" s="193"/>
    </row>
    <row r="512" spans="5:6" ht="14.25">
      <c r="E512" s="193"/>
      <c r="F512" s="193"/>
    </row>
    <row r="513" spans="5:6" ht="14.25">
      <c r="E513" s="193"/>
      <c r="F513" s="193"/>
    </row>
    <row r="514" spans="5:6" ht="14.25">
      <c r="E514" s="193"/>
      <c r="F514" s="193"/>
    </row>
    <row r="515" spans="5:6" ht="14.25">
      <c r="E515" s="193"/>
      <c r="F515" s="193"/>
    </row>
    <row r="516" spans="5:6" ht="14.25">
      <c r="E516" s="193"/>
      <c r="F516" s="193"/>
    </row>
    <row r="517" spans="5:6" ht="14.25">
      <c r="E517" s="193"/>
      <c r="F517" s="193"/>
    </row>
    <row r="518" spans="5:6" ht="14.25">
      <c r="E518" s="193"/>
      <c r="F518" s="193"/>
    </row>
    <row r="519" spans="5:6" ht="14.25">
      <c r="E519" s="193"/>
      <c r="F519" s="193"/>
    </row>
    <row r="520" spans="5:6" ht="14.25">
      <c r="E520" s="193"/>
      <c r="F520" s="193"/>
    </row>
    <row r="521" spans="5:6" ht="14.25">
      <c r="E521" s="193"/>
      <c r="F521" s="193"/>
    </row>
  </sheetData>
  <printOptions horizontalCentered="1"/>
  <pageMargins left="0.4724409448818898" right="0.4724409448818898" top="0.9448818897637796" bottom="0.7874015748031497" header="0.5118110236220472" footer="0.35433070866141736"/>
  <pageSetup horizontalDpi="300" verticalDpi="300" orientation="portrait" paperSize="9" scale="72" r:id="rId1"/>
  <headerFooter alignWithMargins="0">
    <oddHeader>&amp;C&amp;"Arial CE,Tučné"&amp;12Návrh rozpočtu výdavkov na roky  2012 - 2014 &amp;11
&amp;R&amp;"Arial CE,Tučné"Príloha č. 4  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2011-11-23T14:09:58Z</cp:lastPrinted>
  <dcterms:created xsi:type="dcterms:W3CDTF">1999-10-27T20:05:33Z</dcterms:created>
  <dcterms:modified xsi:type="dcterms:W3CDTF">2011-11-23T14:10:02Z</dcterms:modified>
  <cp:category/>
  <cp:version/>
  <cp:contentType/>
  <cp:contentStatus/>
</cp:coreProperties>
</file>